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3.gif" ContentType="image/gif"/>
  <Override PartName="/xl/media/image2.jpeg" ContentType="image/jpeg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PRESUPUESTO" sheetId="1" state="visible" r:id="rId2"/>
    <sheet name="PLAN DE TRABAJO" sheetId="2" state="visible" r:id="rId3"/>
    <sheet name="CURVA DE INVERSIÓN" sheetId="3" state="visible" r:id="rId4"/>
    <sheet name="INDICES" sheetId="4" state="visible" r:id="rId5"/>
  </sheets>
  <definedNames>
    <definedName function="false" hidden="false" localSheetId="2" name="_xlnm.Print_Area" vbProcedure="false">'CURVA DE INVERSIÓN'!$B$5:$L$41</definedName>
    <definedName function="false" hidden="false" localSheetId="1" name="_xlnm.Print_Area" vbProcedure="false">'PLAN DE TRABAJO'!$B$3:$Q$36</definedName>
    <definedName function="false" hidden="false" localSheetId="0" name="_xlnm.Print_Area" vbProcedure="false">PRESUPUESTO!$A$9:$G$207</definedName>
    <definedName function="false" hidden="false" localSheetId="0" name="_xlnm.Print_Titles" vbProcedure="false">PRESUPUESTO!$2:$9</definedName>
    <definedName function="false" hidden="false" localSheetId="0" name="_GoBack" vbProcedure="false">presupuesto!#ref!</definedName>
    <definedName function="false" hidden="false" localSheetId="0" name="_xlnm.Print_Titles" vbProcedure="false">PRESUPUESTO!$2:$9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<sst xmlns="http://schemas.openxmlformats.org/spreadsheetml/2006/main" count="657" uniqueCount="411">
  <si>
    <r>
      <rPr>
        <u val="single"/>
        <sz val="12"/>
        <rFont val="Arial"/>
        <family val="2"/>
        <charset val="1"/>
      </rPr>
      <t xml:space="preserve">OBRA:</t>
    </r>
    <r>
      <rPr>
        <sz val="12"/>
        <rFont val="Arial"/>
        <family val="2"/>
        <charset val="1"/>
      </rPr>
      <t xml:space="preserve">      </t>
    </r>
    <r>
      <rPr>
        <b val="true"/>
        <i val="true"/>
        <sz val="12"/>
        <rFont val="Arial"/>
        <family val="2"/>
        <charset val="1"/>
      </rPr>
      <t xml:space="preserve">TERMINACION PLANTA DE PROCESO DE PESCADOS (2da ETAPA)</t>
    </r>
  </si>
  <si>
    <r>
      <rPr>
        <u val="single"/>
        <sz val="12"/>
        <rFont val="Arial"/>
        <family val="2"/>
        <charset val="1"/>
      </rPr>
      <t xml:space="preserve">PROPIETARIO:</t>
    </r>
    <r>
      <rPr>
        <sz val="12"/>
        <rFont val="Arial"/>
        <family val="2"/>
        <charset val="1"/>
      </rPr>
      <t xml:space="preserve">       </t>
    </r>
    <r>
      <rPr>
        <b val="true"/>
        <sz val="12"/>
        <rFont val="Arial"/>
        <family val="2"/>
        <charset val="1"/>
      </rPr>
      <t xml:space="preserve"> CENTRO PYME  ADENEU - NEUQUEN</t>
    </r>
  </si>
  <si>
    <r>
      <rPr>
        <u val="single"/>
        <sz val="12"/>
        <rFont val="Arial"/>
        <family val="2"/>
        <charset val="1"/>
      </rPr>
      <t xml:space="preserve">UBICACIÓN</t>
    </r>
    <r>
      <rPr>
        <b val="true"/>
        <u val="single"/>
        <sz val="12"/>
        <rFont val="Arial"/>
        <family val="2"/>
        <charset val="1"/>
      </rPr>
      <t xml:space="preserve">:</t>
    </r>
    <r>
      <rPr>
        <b val="true"/>
        <sz val="12"/>
        <rFont val="Arial"/>
        <family val="2"/>
        <charset val="1"/>
      </rPr>
      <t xml:space="preserve">             Ruta de Acceso a Dique - Piedra del Águila - Provincia del Neuquén</t>
    </r>
  </si>
  <si>
    <r>
      <rPr>
        <u val="single"/>
        <sz val="12"/>
        <rFont val="Arial"/>
        <family val="2"/>
        <charset val="1"/>
      </rPr>
      <t xml:space="preserve">Fecha:</t>
    </r>
    <r>
      <rPr>
        <sz val="12"/>
        <rFont val="Arial"/>
        <family val="2"/>
        <charset val="1"/>
      </rPr>
      <t xml:space="preserve">                    </t>
    </r>
    <r>
      <rPr>
        <b val="true"/>
        <sz val="12"/>
        <rFont val="Arial"/>
        <family val="2"/>
        <charset val="1"/>
      </rPr>
      <t xml:space="preserve"> enero -2.018</t>
    </r>
  </si>
  <si>
    <t xml:space="preserve">PLANILLA DE COMPUTO Y PRESUPUESTO</t>
  </si>
  <si>
    <t xml:space="preserve">MES DE COTIZACION : ENERO 2.018</t>
  </si>
  <si>
    <t xml:space="preserve">ITEM </t>
  </si>
  <si>
    <t xml:space="preserve">DESCRIPCION</t>
  </si>
  <si>
    <t xml:space="preserve">UNIDAD</t>
  </si>
  <si>
    <t xml:space="preserve">CANT.</t>
  </si>
  <si>
    <t xml:space="preserve">Precio Unit.</t>
  </si>
  <si>
    <t xml:space="preserve">Precio Total</t>
  </si>
  <si>
    <t xml:space="preserve">Incid.</t>
  </si>
  <si>
    <t xml:space="preserve">1</t>
  </si>
  <si>
    <t xml:space="preserve">SEGUNDA ETAPA-TERMINACION </t>
  </si>
  <si>
    <t xml:space="preserve">  1.1</t>
  </si>
  <si>
    <t xml:space="preserve">TAREAS PRELIMINARES</t>
  </si>
  <si>
    <t xml:space="preserve">    1.1.1</t>
  </si>
  <si>
    <t xml:space="preserve">Cartel de Obra ( predio y Ruta Nac 237)</t>
  </si>
  <si>
    <t xml:space="preserve">Un. </t>
  </si>
  <si>
    <t xml:space="preserve">    1.1.2</t>
  </si>
  <si>
    <t xml:space="preserve">Replanteo de Obras dentro y Fuera del predio - Demarcac. Traza. Autorizaciones</t>
  </si>
  <si>
    <t xml:space="preserve">gl</t>
  </si>
  <si>
    <t xml:space="preserve">    1.1.3</t>
  </si>
  <si>
    <t xml:space="preserve">Movilizacion y desmovilizacion Obrador.</t>
  </si>
  <si>
    <t xml:space="preserve">Electricidad /agua de construccion obra</t>
  </si>
  <si>
    <t xml:space="preserve">    1.1.4</t>
  </si>
  <si>
    <t xml:space="preserve">Revision general instalaciones de alimetacion de agua a Tanque T1</t>
  </si>
  <si>
    <t xml:space="preserve">No Incluido</t>
  </si>
  <si>
    <t xml:space="preserve">ITEM PARCIAL NO INLCUIDO EN ESTA ETAPA DE OBRA</t>
  </si>
  <si>
    <t xml:space="preserve">    1.1.5</t>
  </si>
  <si>
    <t xml:space="preserve">Documentacion Ejecutiva de obra </t>
  </si>
  <si>
    <t xml:space="preserve">  1.2</t>
  </si>
  <si>
    <t xml:space="preserve">MOVIMIENTO DE SUELOS - SECTOR ESTACIONAMIENTOS -CIRCULACION</t>
  </si>
  <si>
    <t xml:space="preserve">    1.2.1</t>
  </si>
  <si>
    <t xml:space="preserve">Nivelacion y compactacion Terreno natural . </t>
  </si>
  <si>
    <t xml:space="preserve">m2</t>
  </si>
  <si>
    <t xml:space="preserve">    1.2.2</t>
  </si>
  <si>
    <t xml:space="preserve">Excavacion y Retiro Sobrante de suelo con ret. Sobrante</t>
  </si>
  <si>
    <t xml:space="preserve">m3</t>
  </si>
  <si>
    <t xml:space="preserve">    1.2.3</t>
  </si>
  <si>
    <t xml:space="preserve">Releno calcareo  compactacion por capas </t>
  </si>
  <si>
    <t xml:space="preserve">    1.2.4</t>
  </si>
  <si>
    <t xml:space="preserve">Relleno Piedra 1-3, nivelacion y compactacion</t>
  </si>
  <si>
    <t xml:space="preserve">  1.3</t>
  </si>
  <si>
    <t xml:space="preserve">SUBESTACIÓN TRANSFORMADORA Y CONEXIÓN A M.T. S/PROY EPEN</t>
  </si>
  <si>
    <t xml:space="preserve">RUBRO COMPLETO NO INLCUIDO EN ESTA ETAPA DE OBRA</t>
  </si>
  <si>
    <t xml:space="preserve">    1.3.1</t>
  </si>
  <si>
    <t xml:space="preserve">Seccionamiento y Bajada en punto de conexión EPEN sobre línea existente sobre poste Eucaliptus.</t>
  </si>
  <si>
    <t xml:space="preserve">    1.3.2</t>
  </si>
  <si>
    <t xml:space="preserve">Línea subterránea de nexo MT, cable CAS 13.2KVA 4x1x35mm, desde punto de conexión a SET a instalar</t>
  </si>
  <si>
    <t xml:space="preserve">ml</t>
  </si>
  <si>
    <t xml:space="preserve">    1.3.3</t>
  </si>
  <si>
    <t xml:space="preserve">Trámites de permisos en Ruta Provincial</t>
  </si>
  <si>
    <t xml:space="preserve">    1.3.4</t>
  </si>
  <si>
    <t xml:space="preserve">Subestación transformadora SET aérea, c/provisión de seccionamiento aéreo</t>
  </si>
  <si>
    <t xml:space="preserve">    1.3.5</t>
  </si>
  <si>
    <t xml:space="preserve">Gabinete de medición de energía en MT sobre estructura de la SET</t>
  </si>
  <si>
    <t xml:space="preserve">Relé de Sobrecorriente trifásico y de Falla a Tierra , s/requerimento de EPEN</t>
  </si>
  <si>
    <t xml:space="preserve">    1.3.6</t>
  </si>
  <si>
    <t xml:space="preserve">Puesta a tierra de servicio PAT de la SET, según cálculo</t>
  </si>
  <si>
    <t xml:space="preserve">    1.3.7</t>
  </si>
  <si>
    <t xml:space="preserve">Cable de Interconexión, conexión salida de BT de la SET hasta Tablero Principal TP 01</t>
  </si>
  <si>
    <t xml:space="preserve">    1.3.8</t>
  </si>
  <si>
    <t xml:space="preserve">Adecuación de celda existente de Línea 13.2kv</t>
  </si>
  <si>
    <t xml:space="preserve">    1.3.9</t>
  </si>
  <si>
    <t xml:space="preserve">Cartel Señalador de traza subterránea</t>
  </si>
  <si>
    <t xml:space="preserve">  1.4</t>
  </si>
  <si>
    <t xml:space="preserve">GARITA DE INGRESO Y GUARDIA</t>
  </si>
  <si>
    <t xml:space="preserve">    1.4.1</t>
  </si>
  <si>
    <t xml:space="preserve">Construcción según Plano Nro. ADL PL45   c/ panel (aberturas aluminio-vidrios)</t>
  </si>
  <si>
    <t xml:space="preserve">    1.4.2</t>
  </si>
  <si>
    <t xml:space="preserve">Instalación Cloacal con Cámara séptica con capacidad de 500lts.</t>
  </si>
  <si>
    <t xml:space="preserve">    1.4.3</t>
  </si>
  <si>
    <t xml:space="preserve">Pozo absorvente  con aros de HºPº de diám:1.20m y H:0,60m.</t>
  </si>
  <si>
    <t xml:space="preserve">  1.5</t>
  </si>
  <si>
    <t xml:space="preserve">PORTON DE INGRESO PPAL. FRENTE- S/ PLANO  ADE-PL-46</t>
  </si>
  <si>
    <t xml:space="preserve">    1.5.1</t>
  </si>
  <si>
    <t xml:space="preserve">Porton Coredizo metalico, S/plano ADE-PL-46</t>
  </si>
  <si>
    <t xml:space="preserve">1.15.2</t>
  </si>
  <si>
    <t xml:space="preserve">Guia Metalica amurada según plano</t>
  </si>
  <si>
    <t xml:space="preserve">1.15.3</t>
  </si>
  <si>
    <t xml:space="preserve">Viga de H°A° para soporte de guia metalica</t>
  </si>
  <si>
    <t xml:space="preserve">  1.6</t>
  </si>
  <si>
    <t xml:space="preserve">PLANTA DE TRATAMIENTO DE AGUA DE PROCESO: CISTERNA  H°A°-  CASILLA DE COMANDO Y CONTROL</t>
  </si>
  <si>
    <t xml:space="preserve">    1.6.1</t>
  </si>
  <si>
    <t xml:space="preserve">Excavación en sector a construir</t>
  </si>
  <si>
    <t xml:space="preserve">    1.6.2</t>
  </si>
  <si>
    <t xml:space="preserve">Relleno compactado bajo platea, esp=40cm</t>
  </si>
  <si>
    <t xml:space="preserve">    1.6.3</t>
  </si>
  <si>
    <t xml:space="preserve">Relleno compactado por capas perímetro de cisterna</t>
  </si>
  <si>
    <t xml:space="preserve">    1.6.4</t>
  </si>
  <si>
    <t xml:space="preserve">Platea de Hº Aº s/ cálculo</t>
  </si>
  <si>
    <t xml:space="preserve">    1.6.5</t>
  </si>
  <si>
    <t xml:space="preserve">Tabiques perimetrales y centrales de HºAº, s/calculo</t>
  </si>
  <si>
    <t xml:space="preserve">    1.6.6</t>
  </si>
  <si>
    <t xml:space="preserve">Losa superior de HºAº, s/calculo</t>
  </si>
  <si>
    <t xml:space="preserve">    1.6.7</t>
  </si>
  <si>
    <t xml:space="preserve">Aislación hidraulica con membrana transitable Losa superior</t>
  </si>
  <si>
    <t xml:space="preserve">    1.6.8</t>
  </si>
  <si>
    <t xml:space="preserve">Tapas de acceso a tanques,  metálicas con tratmiento anticorrosivo</t>
  </si>
  <si>
    <t xml:space="preserve">ud</t>
  </si>
  <si>
    <t xml:space="preserve">    1.6.9</t>
  </si>
  <si>
    <t xml:space="preserve">Aislacion Hidraulica cara  exterior  H°A° con pintura asfáltica</t>
  </si>
  <si>
    <t xml:space="preserve">    1.6.10</t>
  </si>
  <si>
    <t xml:space="preserve">Aislacion Hidraulica cara  interno con pintura acrilica manos cruzadas</t>
  </si>
  <si>
    <t xml:space="preserve">    1.6.11</t>
  </si>
  <si>
    <t xml:space="preserve">Caño con bridas para entrada y salida con tratamiento anticorrosivo.</t>
  </si>
  <si>
    <t xml:space="preserve">  1.7</t>
  </si>
  <si>
    <t xml:space="preserve">VEREDAS PERIMETRALES Y DE ACCESO</t>
  </si>
  <si>
    <t xml:space="preserve">    1.7.1</t>
  </si>
  <si>
    <t xml:space="preserve">Vereda Perimetral de HºAº  peinado, tramo Garita de acceso con mov. Suelos.</t>
  </si>
  <si>
    <t xml:space="preserve">    1.7.2</t>
  </si>
  <si>
    <t xml:space="preserve">Vereda de HºAº peinado tramo Garita, Cisterna y Edificio con mov. Suelos</t>
  </si>
  <si>
    <t xml:space="preserve">  1.8</t>
  </si>
  <si>
    <t xml:space="preserve">PLANTA DE ALMACENAMIENTO  DE RESIDUOS (O.CIVIL HºAº, O.METÁLICAS, CAÑERÍAS, EQUIP.)</t>
  </si>
  <si>
    <t xml:space="preserve">    1.8.1</t>
  </si>
  <si>
    <t xml:space="preserve">    1.8.2</t>
  </si>
  <si>
    <t xml:space="preserve">Platea de HºAº</t>
  </si>
  <si>
    <t xml:space="preserve">    1.8.3</t>
  </si>
  <si>
    <t xml:space="preserve">Estructura metálica de cierre perimetral y cubierta de techo</t>
  </si>
  <si>
    <t xml:space="preserve">    1.8.4</t>
  </si>
  <si>
    <t xml:space="preserve">Pileta de recepción de sólidos, incluida reja</t>
  </si>
  <si>
    <t xml:space="preserve">    1.8.5</t>
  </si>
  <si>
    <t xml:space="preserve">Cañería de llegada de desagües industriales PPP 160 JE</t>
  </si>
  <si>
    <t xml:space="preserve">    1.8.6</t>
  </si>
  <si>
    <t xml:space="preserve">Camaras de Inspeccion de H°A° de salida y llegada cañeria 160</t>
  </si>
  <si>
    <t xml:space="preserve">    1.8.7</t>
  </si>
  <si>
    <t xml:space="preserve">Cañeria de descarga a planta de Tratam. (reja llegada) PPP diam 110mm</t>
  </si>
  <si>
    <t xml:space="preserve">    1.8.8</t>
  </si>
  <si>
    <t xml:space="preserve">Bombas sumergibles de Succion en pozo de llegada</t>
  </si>
  <si>
    <t xml:space="preserve">  1.9</t>
  </si>
  <si>
    <t xml:space="preserve">ACUEDUCTO DE ALIMENTACIÓN DESDE CISTERNA DE HPdelA HASTA PLANTA DE TRATAMIENTO</t>
  </si>
  <si>
    <t xml:space="preserve">    1.9.1</t>
  </si>
  <si>
    <t xml:space="preserve">Acometida a acueducto existente 8", con accesorios de Acero, transición Acero/PVC. Incl. Mov suelos</t>
  </si>
  <si>
    <t xml:space="preserve">    1.9.2</t>
  </si>
  <si>
    <t xml:space="preserve">Casilla Nro 01  conección a acueducto existente, s/plano ADE-PL-53, panel</t>
  </si>
  <si>
    <t xml:space="preserve">    1.9.3</t>
  </si>
  <si>
    <t xml:space="preserve">Acometida a Tanque T1, con acces. de Acero, elemntos de 24 volt , transición Acero/PVC. Incl. Mov suelos</t>
  </si>
  <si>
    <t xml:space="preserve">    1.9.4</t>
  </si>
  <si>
    <t xml:space="preserve">Casilla Nro 02  conección a tanque T1 existente, s/plano ADE-PL-54 panel</t>
  </si>
  <si>
    <t xml:space="preserve">    1.9.5</t>
  </si>
  <si>
    <t xml:space="preserve">Sistema de conexionado a Tanque 2 - Manifold de llegada y comando de valvulas segun plano</t>
  </si>
  <si>
    <t xml:space="preserve">Sistema de Bombeo y Presurización para agua de consumo en planta de proceso</t>
  </si>
  <si>
    <t xml:space="preserve">    1.9.6</t>
  </si>
  <si>
    <t xml:space="preserve">Sistema de Cloración para agua de consumo automatico</t>
  </si>
  <si>
    <t xml:space="preserve">    1.9.7</t>
  </si>
  <si>
    <t xml:space="preserve">Cañería de Alimentación a Planta de Proceso (zanjeo y tapado), Termofusión diám:2 1/2"</t>
  </si>
  <si>
    <t xml:space="preserve">    1.9.8</t>
  </si>
  <si>
    <t xml:space="preserve">Cañería de Alimentación a Garita de Ingreso y pta residuos (zanjeo y tapado), Termofusión diám:1"</t>
  </si>
  <si>
    <t xml:space="preserve">    1.9.9</t>
  </si>
  <si>
    <t xml:space="preserve">Manifold de acero de llegada a Cisterna Nueva desde acueducto ( frabicac. y montaje caños y accesorios y estruc. anclaje de H° A° y pintura)</t>
  </si>
  <si>
    <t xml:space="preserve">    1.9.10</t>
  </si>
  <si>
    <t xml:space="preserve">Casilla Nro 03 de Comando de válvulas de llegada de Acueducto, s/plano ADE-PL-49, panel </t>
  </si>
  <si>
    <t xml:space="preserve">    1.9.11</t>
  </si>
  <si>
    <t xml:space="preserve">Cañería de Aspiración,Cisterna Nueva,Acero diám:3", c/filtro p/toma agua,c/tratamiento anticorrosivo.</t>
  </si>
  <si>
    <t xml:space="preserve">    1.9.12</t>
  </si>
  <si>
    <t xml:space="preserve">Cañerías de Salidas a Drenaje, Acero diám:6" (hasta fuera de la casilla) </t>
  </si>
  <si>
    <t xml:space="preserve">    1.9.13</t>
  </si>
  <si>
    <t xml:space="preserve">Acueducto agua cruda en cañeria  de PVC 160 J.E. Gris, Clase10 con valvulas y accesor. (zanjeo, provis./ coloc., cama arena tapada y prueba hidraulica)</t>
  </si>
  <si>
    <t xml:space="preserve">  1.10</t>
  </si>
  <si>
    <t xml:space="preserve">PROVISIÓN Y COLOCACIÓN DE ARTEFACTOS SANITARIOS PLANTA DE PROCESO</t>
  </si>
  <si>
    <t xml:space="preserve">    1.10.1</t>
  </si>
  <si>
    <t xml:space="preserve">Inodoro pedestal con mochila, completo (Ferrum Andina o similar)</t>
  </si>
  <si>
    <t xml:space="preserve">    1.10.2</t>
  </si>
  <si>
    <t xml:space="preserve">Mingitorio Oval, completo</t>
  </si>
  <si>
    <t xml:space="preserve">    1.10.3</t>
  </si>
  <si>
    <t xml:space="preserve">Bacha sobre mesada de sanitarios Damas/Caballeros</t>
  </si>
  <si>
    <t xml:space="preserve">    1.10.4</t>
  </si>
  <si>
    <t xml:space="preserve">Bacha de cocina, Acero Inoxidable </t>
  </si>
  <si>
    <t xml:space="preserve">    1.10.5</t>
  </si>
  <si>
    <t xml:space="preserve">Lavatorio y columna para sanitarios (Ferrum Andina o similar)</t>
  </si>
  <si>
    <t xml:space="preserve">    1.10.6</t>
  </si>
  <si>
    <t xml:space="preserve">Receptáculo cuadrado para ducha Ferrum o similar</t>
  </si>
  <si>
    <t xml:space="preserve">    1.10.7</t>
  </si>
  <si>
    <t xml:space="preserve">Grifería para bacha s/ mesada en sanitarios Damas/Caballeros (Fv Arizona Plus o similar)</t>
  </si>
  <si>
    <t xml:space="preserve">    1.10.8</t>
  </si>
  <si>
    <t xml:space="preserve">Grifería para bacha sobre mesada en cocina (Fv Arizona Plus o similar)</t>
  </si>
  <si>
    <t xml:space="preserve">    1.10.9</t>
  </si>
  <si>
    <t xml:space="preserve">Grifería para ducha completa (Fv Arizona Plus o similar)</t>
  </si>
  <si>
    <t xml:space="preserve">    1.10.10</t>
  </si>
  <si>
    <t xml:space="preserve">Grifería para mingitorio (Pressmatic)</t>
  </si>
  <si>
    <t xml:space="preserve">  1.11</t>
  </si>
  <si>
    <t xml:space="preserve">INSTALACIÓN ELÉCTRICA</t>
  </si>
  <si>
    <t xml:space="preserve">    1.11.1</t>
  </si>
  <si>
    <t xml:space="preserve">Tablero Eléctrico fuerza motriz  TS-04  en Casilla Nº3 para sistema bombeo/presurizacion/comando</t>
  </si>
  <si>
    <t xml:space="preserve">    1.11.2</t>
  </si>
  <si>
    <t xml:space="preserve">Automatismo control de válv. de comando-apertura y flotante  p/acueducto / plano ADE-PL-Nº56 tanques T1-T2 (no incluye Cable señal a Eq. De  Bombeo)</t>
  </si>
  <si>
    <t xml:space="preserve">    1.11.3</t>
  </si>
  <si>
    <t xml:space="preserve">Ilumin.y tomas Monof/Trif. En Casilla Nº3 (bocas de iluminación c/artefactos 2X36 estanco y Tomas Cte. exterior)</t>
  </si>
  <si>
    <t xml:space="preserve">    1.11.4</t>
  </si>
  <si>
    <t xml:space="preserve">Cableado p/ Automatismo de control de válvulas solenoides, en zanja común de acueducto de caño PVC 160 J.E. Clase 10, subterraneo y protecciones</t>
  </si>
  <si>
    <t xml:space="preserve">Completamiento de la Instalación de Iluminación y Tomas  en Planta de Proceso </t>
  </si>
  <si>
    <t xml:space="preserve">    1.11.5</t>
  </si>
  <si>
    <t xml:space="preserve">Prov y Coloca. llaves de Comando de Iluminacion linea Siglo XXI o similar</t>
  </si>
  <si>
    <t xml:space="preserve">Un.</t>
  </si>
  <si>
    <t xml:space="preserve">    1.11.6</t>
  </si>
  <si>
    <t xml:space="preserve">Prov y Coloca. Tomas corrientes monofasicos  linea Siglo XXI o similar</t>
  </si>
  <si>
    <t xml:space="preserve">    1.11.8</t>
  </si>
  <si>
    <t xml:space="preserve">Llaves termicas de comando de Iluminacion en Sala de Proceso y otras dependencias industriales TSI-02</t>
  </si>
  <si>
    <t xml:space="preserve">    1.11.9</t>
  </si>
  <si>
    <t xml:space="preserve">Llaves termicas de tomas en Sala de Proceso y otras dependencias industriales</t>
  </si>
  <si>
    <t xml:space="preserve">    1.11.10</t>
  </si>
  <si>
    <t xml:space="preserve">Provisión y colocación de artefactos de iluminación EXTERIOR sobre Brazo Pescante</t>
  </si>
  <si>
    <t xml:space="preserve">    1.11.11</t>
  </si>
  <si>
    <t xml:space="preserve">Provisión y coloc.de artefactos de ilumin.EXTERIOR sobre Columna:8m y Brazo:0.40m</t>
  </si>
  <si>
    <t xml:space="preserve">    1.11.12</t>
  </si>
  <si>
    <t xml:space="preserve">Prov.y coloc.de artefactos de iluminación INTERIOR de Sala de Elaboración, Artefacto estanco led 2x36 watt </t>
  </si>
  <si>
    <t xml:space="preserve">    1.11.13</t>
  </si>
  <si>
    <t xml:space="preserve">Prov.y coloc.de artefactos de ilumin.INTERIOR de los locales, p/oficinas de 3 x 36 watt</t>
  </si>
  <si>
    <t xml:space="preserve">    1.11.15</t>
  </si>
  <si>
    <t xml:space="preserve">Cañeria y cajas para la Instalacion de Corrientes Debiles SISTEMA DE ALARMA ROBO/VOZ y DATOS/ SISTEMA DE DETECCION INCENDIO/CCTV</t>
  </si>
  <si>
    <t xml:space="preserve">    1.11.16</t>
  </si>
  <si>
    <t xml:space="preserve">Puesta a Tierra de Servicio PAT edificio Planta de Proceso perimitro.</t>
  </si>
  <si>
    <t xml:space="preserve">Gl</t>
  </si>
  <si>
    <t xml:space="preserve">    1.11.17</t>
  </si>
  <si>
    <t xml:space="preserve">Instalac. Pararayos Nave Planta de Proceso </t>
  </si>
  <si>
    <t xml:space="preserve">  1.13</t>
  </si>
  <si>
    <t xml:space="preserve">INSTALACIÓN CORRIENTES DEBILES-EXTINCION-INDICADORES</t>
  </si>
  <si>
    <t xml:space="preserve">  1.13.1</t>
  </si>
  <si>
    <t xml:space="preserve">INSTALACIÓN DE VOZ Y DATOS (No incluye central telefónica)</t>
  </si>
  <si>
    <t xml:space="preserve">    1.13.1.a</t>
  </si>
  <si>
    <t xml:space="preserve">Rack metalico puerta vidrio para futura Distribución interior sistema voz y datos</t>
  </si>
  <si>
    <t xml:space="preserve">    1.13.1.b</t>
  </si>
  <si>
    <t xml:space="preserve">Cable Canal plastico en zocalo Tipo Zoloda 70 mm para distrib puestos trabajo</t>
  </si>
  <si>
    <t xml:space="preserve">    1.13.1.C</t>
  </si>
  <si>
    <t xml:space="preserve">Cableado Estructurado cat 5 para puestos de trabajo</t>
  </si>
  <si>
    <t xml:space="preserve">Bocas</t>
  </si>
  <si>
    <t xml:space="preserve">    1.13.1.d</t>
  </si>
  <si>
    <t xml:space="preserve">Boca Exterior para Internet para futura antena de señal </t>
  </si>
  <si>
    <t xml:space="preserve">1.13.2</t>
  </si>
  <si>
    <t xml:space="preserve">SISTEMA DE ALARMA CONTRA ROBO</t>
  </si>
  <si>
    <t xml:space="preserve">1.13.2.a</t>
  </si>
  <si>
    <t xml:space="preserve">Central de Alarma para  8 zonas tipo X-28 o similar</t>
  </si>
  <si>
    <t xml:space="preserve">1.13.2.b</t>
  </si>
  <si>
    <t xml:space="preserve">Detector Infrarojo  Presencia en sector administrativo y puertas</t>
  </si>
  <si>
    <t xml:space="preserve">1.13.2.c</t>
  </si>
  <si>
    <t xml:space="preserve">Teclado numerico en ingresos</t>
  </si>
  <si>
    <t xml:space="preserve">SISTEMA DE CCTV</t>
  </si>
  <si>
    <t xml:space="preserve">Equipo de VCR para grabacion de señales ( Instalalado en rack de datos)</t>
  </si>
  <si>
    <t xml:space="preserve">Camaras externas</t>
  </si>
  <si>
    <t xml:space="preserve">Camaras Interiores</t>
  </si>
  <si>
    <t xml:space="preserve">1.13.3</t>
  </si>
  <si>
    <t xml:space="preserve">SISTEMA DE ALARMA E INSTALACIONES CONTRA INCENDIO</t>
  </si>
  <si>
    <t xml:space="preserve">1.13.3.a</t>
  </si>
  <si>
    <t xml:space="preserve">Central receptora de datos</t>
  </si>
  <si>
    <t xml:space="preserve">1.13.3.b</t>
  </si>
  <si>
    <t xml:space="preserve">Detectores de Humo area administrativa</t>
  </si>
  <si>
    <t xml:space="preserve">1.13.3.c</t>
  </si>
  <si>
    <t xml:space="preserve">Matafuego Clase ABC por 5kg </t>
  </si>
  <si>
    <t xml:space="preserve">1.13.3.d</t>
  </si>
  <si>
    <t xml:space="preserve">Luz de Emergencia autonomo</t>
  </si>
  <si>
    <t xml:space="preserve">1.13.3.e</t>
  </si>
  <si>
    <t xml:space="preserve">Cartel de señalización de Salida de Emergencia</t>
  </si>
  <si>
    <t xml:space="preserve">1.14</t>
  </si>
  <si>
    <t xml:space="preserve">TRATAMIENTO DE PISOS Y ZOCALOS INTERIORES</t>
  </si>
  <si>
    <t xml:space="preserve">1.14.1</t>
  </si>
  <si>
    <t xml:space="preserve">Pintura epoxi en zocalos de hormigon .</t>
  </si>
  <si>
    <t xml:space="preserve">1.14.2</t>
  </si>
  <si>
    <t xml:space="preserve">Tratamiento pisos interiores con Pintura según Esp Tecnicas  (Sectores Camaras y circulaciones)</t>
  </si>
  <si>
    <t xml:space="preserve">1.14.3</t>
  </si>
  <si>
    <t xml:space="preserve">Tratamiento pisos interiores con Pintura según Esp Tecnicas  (Sectores proceso y resto de dependencias</t>
  </si>
  <si>
    <t xml:space="preserve">1.14.4</t>
  </si>
  <si>
    <t xml:space="preserve">Preparacion previa a la aplicación  de la superficie existente</t>
  </si>
  <si>
    <t xml:space="preserve">  1.16</t>
  </si>
  <si>
    <t xml:space="preserve">INSTALACIÓN TERMOMECÁNICA-AGUA CALIENTE-AGUA FRÍA</t>
  </si>
  <si>
    <t xml:space="preserve">    1.16.1</t>
  </si>
  <si>
    <t xml:space="preserve">Provisión y colocación de Split Frío/calor 3000frig.</t>
  </si>
  <si>
    <t xml:space="preserve">    1.16.2</t>
  </si>
  <si>
    <t xml:space="preserve">Provisión y colocación de Split Frío/Calor 4500frig.</t>
  </si>
  <si>
    <t xml:space="preserve">    1.16.3</t>
  </si>
  <si>
    <t xml:space="preserve">Provisión y colocación de Split Frío/Calor 6000frig.</t>
  </si>
  <si>
    <t xml:space="preserve">    1.16.4</t>
  </si>
  <si>
    <t xml:space="preserve">Provisión y colocación de Termotanque Eléctrico de 100 lts.</t>
  </si>
  <si>
    <t xml:space="preserve">  1.17</t>
  </si>
  <si>
    <t xml:space="preserve">INSTALACIÓN FRIGORÍFICA-EQUIPOS DE FRÍO</t>
  </si>
  <si>
    <t xml:space="preserve">    1.17.1</t>
  </si>
  <si>
    <t xml:space="preserve">Equipo Frío Compacto, c/cañería Interconexión con unididad Evaporadora exterior,  c/ménsula de apoyo, Capacidad 4 HP.</t>
  </si>
  <si>
    <t xml:space="preserve">    1.17.2</t>
  </si>
  <si>
    <t xml:space="preserve">Equipo Frío Compacto, c/cañería Interconexión con unididad Evaporadora exterior,  c/ménsula de apoyo, Capacidad 10 HP.</t>
  </si>
  <si>
    <t xml:space="preserve">    1.17.3</t>
  </si>
  <si>
    <t xml:space="preserve">Equipo Frío Compacto, c/cañería Interconexión con unididad Evaporadora exterior,  c/ménsula de apoyo, Capacidad 15 HP.</t>
  </si>
  <si>
    <t xml:space="preserve">    1.17.4</t>
  </si>
  <si>
    <t xml:space="preserve">Túnel de congelado rapido ( I.Q.F) Capacidad 300 Kg/hr instalado completo.</t>
  </si>
  <si>
    <t xml:space="preserve">    1.17.5</t>
  </si>
  <si>
    <t xml:space="preserve">Extractores Axiales de Aire de 20 pulg. (1 HP ) con zingeria de instalacion </t>
  </si>
  <si>
    <t xml:space="preserve">    1.17.6</t>
  </si>
  <si>
    <t xml:space="preserve">Máquina fabricadora de Hielo liquido</t>
  </si>
  <si>
    <t xml:space="preserve">    1.17.7</t>
  </si>
  <si>
    <t xml:space="preserve">Bocas para provisión de Ozono</t>
  </si>
  <si>
    <t xml:space="preserve">  1.18</t>
  </si>
  <si>
    <t xml:space="preserve">MUEBLES DE ACERO INOXIDABLE, MESADAS Y SEPARADORES</t>
  </si>
  <si>
    <t xml:space="preserve">    1.18.1</t>
  </si>
  <si>
    <t xml:space="preserve">Mesada Granito Gris Mara, p/Sanit.Caballeros y Damas, e:2cm, L:2.40m, p/3 bachas.</t>
  </si>
  <si>
    <t xml:space="preserve">    1.18.2</t>
  </si>
  <si>
    <t xml:space="preserve">Mesada Granito Gris Mara, p/Sector Catering, e:2cm, L:2,00m, ciega sobre estruc.de tubos de acero.</t>
  </si>
  <si>
    <t xml:space="preserve">    1.18.3</t>
  </si>
  <si>
    <t xml:space="preserve">Mesada Granito Gris Mara, p/Catering,e:2cm,L:2,00m,p/1 bacha de cocina, sobre estruc.tubos acero.</t>
  </si>
  <si>
    <t xml:space="preserve">    1.18.4</t>
  </si>
  <si>
    <t xml:space="preserve">Mesada Granito Gris Mara, p/Comedor,e:2cm, L:4.55m,p/2 bachas cocina,sob.estruc.tubos acero.</t>
  </si>
  <si>
    <t xml:space="preserve">    1.18.5</t>
  </si>
  <si>
    <t xml:space="preserve">Mesada Granito Gris Mara, p/Comedor,e:2cm, L:2,25m,p/1 bachas cocina,sob.estruc.tubos acero, Local 20</t>
  </si>
  <si>
    <t xml:space="preserve">Mesada Granito Gris Mara, p/Laboratorio,e:2cm,L:2,50m,p/1 bacha de cocina, sobre estruc.tubos acero.</t>
  </si>
  <si>
    <t xml:space="preserve">    1.18.6</t>
  </si>
  <si>
    <t xml:space="preserve">Separadores de mingitorios de Granito Gris Mara con herrajes de fijación</t>
  </si>
  <si>
    <t xml:space="preserve">    1.18.7</t>
  </si>
  <si>
    <t xml:space="preserve">Pediluvio con conexión descarga PPA  Local 14/18.</t>
  </si>
  <si>
    <t xml:space="preserve">    1.18.8</t>
  </si>
  <si>
    <t xml:space="preserve">Mesada de Acero Inoxidable AISI 304 dimensiones 3.40x0.90m.con estructura Ac. Inox. Tipo M1</t>
  </si>
  <si>
    <t xml:space="preserve">    1.18.9</t>
  </si>
  <si>
    <t xml:space="preserve">Mesada de Acero Inoxidable AISI 304 dimensiones 3.70x0.90m.con estructura Ac. Inox  Tipo M2</t>
  </si>
  <si>
    <t xml:space="preserve">    1.18.10</t>
  </si>
  <si>
    <t xml:space="preserve">Mesada de Acero Inoxidable AISI 304 dimensiones 2,90x0.65m.con estructura Ac. Inox  Tipo M3</t>
  </si>
  <si>
    <t xml:space="preserve">  1.19</t>
  </si>
  <si>
    <t xml:space="preserve">VIDRIOS y ESPEJOS</t>
  </si>
  <si>
    <t xml:space="preserve">    1.19.1</t>
  </si>
  <si>
    <t xml:space="preserve">Provisión y colocación de Espejos p/sanitarios y vestuarios</t>
  </si>
  <si>
    <t xml:space="preserve">  1.20</t>
  </si>
  <si>
    <t xml:space="preserve">PINTURA</t>
  </si>
  <si>
    <t xml:space="preserve">    1.20.1</t>
  </si>
  <si>
    <t xml:space="preserve">Esmalte sintetico en carpinterias de Chapa, de Planta de proceso y varios</t>
  </si>
  <si>
    <t xml:space="preserve">    1.20.2</t>
  </si>
  <si>
    <t xml:space="preserve">Latex Acrilico  sobre muros de H°A° rampas de Carga/descarga </t>
  </si>
  <si>
    <t xml:space="preserve">    1.20.3</t>
  </si>
  <si>
    <t xml:space="preserve">Latex Exterior zocalos de H°P° externos</t>
  </si>
  <si>
    <t xml:space="preserve">1.22</t>
  </si>
  <si>
    <t xml:space="preserve">PILETA DE SECADO DE BARROS S/PROYECTO MED. AB.</t>
  </si>
  <si>
    <t xml:space="preserve">1.22.1</t>
  </si>
  <si>
    <t xml:space="preserve">Excavación en sector a platea construir</t>
  </si>
  <si>
    <t xml:space="preserve">1.22.2</t>
  </si>
  <si>
    <t xml:space="preserve">Relleno Calcareo compactado bajo platea, esp=30cm</t>
  </si>
  <si>
    <t xml:space="preserve">1.22.3</t>
  </si>
  <si>
    <t xml:space="preserve">Excavacion y Tapada cañeria PVC internonexion</t>
  </si>
  <si>
    <t xml:space="preserve">1.22.4</t>
  </si>
  <si>
    <t xml:space="preserve">Platea de Hormigon Armado playa barros</t>
  </si>
  <si>
    <t xml:space="preserve">1.22.5</t>
  </si>
  <si>
    <t xml:space="preserve">Muros perimetrales Hormig Armado playa de barros</t>
  </si>
  <si>
    <t xml:space="preserve">Piso interior de Ladrillos</t>
  </si>
  <si>
    <t xml:space="preserve">Piso interior de aridos seleccionados- esp. 0,50 m</t>
  </si>
  <si>
    <t xml:space="preserve">Caño PVC diam 200 mm ranurado, amurado a piso</t>
  </si>
  <si>
    <t xml:space="preserve">Llave esclusas de ciere hidraulico 4" pileta secado de barros, incluida brida de conexión</t>
  </si>
  <si>
    <t xml:space="preserve">1.22.6</t>
  </si>
  <si>
    <t xml:space="preserve">Camara de Inspeccion para impulsion en camara de barros  </t>
  </si>
  <si>
    <t xml:space="preserve">1.22.7</t>
  </si>
  <si>
    <t xml:space="preserve">Cañeria de Impulsion desde Playa de barros PVC diam 60 mm JE, incl. </t>
  </si>
  <si>
    <t xml:space="preserve">1.22.8</t>
  </si>
  <si>
    <t xml:space="preserve">Camara de llegada efluentes industr. s/proy.muros de H°A° con rejas de acero largo 3,00 mts </t>
  </si>
  <si>
    <t xml:space="preserve">Sector Tanques Plasticos Planta de Tratamiento</t>
  </si>
  <si>
    <t xml:space="preserve">1.22.9</t>
  </si>
  <si>
    <t xml:space="preserve">Relleno y tapado Sector tanques plasticos, acopio, transporte, relleno y compact. por capas.-</t>
  </si>
  <si>
    <t xml:space="preserve">1.22.10</t>
  </si>
  <si>
    <t xml:space="preserve">Colocacion de Geotextil y tapado con suelo granular espesor 5 cm en sector tanques plasticos </t>
  </si>
  <si>
    <t xml:space="preserve">  1.21</t>
  </si>
  <si>
    <t xml:space="preserve">TAREAS FINALES</t>
  </si>
  <si>
    <t xml:space="preserve">    1.20.6</t>
  </si>
  <si>
    <t xml:space="preserve">Documentacion  Conforme a Obra</t>
  </si>
  <si>
    <t xml:space="preserve">    1.20.7</t>
  </si>
  <si>
    <t xml:space="preserve">Limpieza periodica y Final de obra</t>
  </si>
  <si>
    <t xml:space="preserve">TOTAL OBRA</t>
  </si>
  <si>
    <t xml:space="preserve">Control</t>
  </si>
  <si>
    <r>
      <rPr>
        <u val="single"/>
        <sz val="9"/>
        <rFont val="Arial"/>
        <family val="2"/>
        <charset val="1"/>
      </rPr>
      <t xml:space="preserve">OBRA:</t>
    </r>
    <r>
      <rPr>
        <sz val="9"/>
        <rFont val="Arial"/>
        <family val="2"/>
        <charset val="1"/>
      </rPr>
      <t xml:space="preserve">      </t>
    </r>
    <r>
      <rPr>
        <b val="true"/>
        <i val="true"/>
        <sz val="9"/>
        <rFont val="Arial"/>
        <family val="2"/>
        <charset val="1"/>
      </rPr>
      <t xml:space="preserve">TERMINACION PLANTA DE PROCESO DE PESCADOS (2da ETAPA)</t>
    </r>
  </si>
  <si>
    <r>
      <rPr>
        <u val="single"/>
        <sz val="9"/>
        <rFont val="Arial"/>
        <family val="2"/>
        <charset val="1"/>
      </rPr>
      <t xml:space="preserve">PROPIETARIO:</t>
    </r>
    <r>
      <rPr>
        <sz val="9"/>
        <rFont val="Arial"/>
        <family val="2"/>
        <charset val="1"/>
      </rPr>
      <t xml:space="preserve">       </t>
    </r>
    <r>
      <rPr>
        <b val="true"/>
        <sz val="9"/>
        <rFont val="Arial"/>
        <family val="2"/>
        <charset val="1"/>
      </rPr>
      <t xml:space="preserve"> CENTRO PYME  ADENEU - NEUQUEN</t>
    </r>
  </si>
  <si>
    <r>
      <rPr>
        <u val="single"/>
        <sz val="9"/>
        <rFont val="Arial"/>
        <family val="2"/>
        <charset val="1"/>
      </rPr>
      <t xml:space="preserve">UBICACIÓN</t>
    </r>
    <r>
      <rPr>
        <b val="true"/>
        <u val="single"/>
        <sz val="9"/>
        <rFont val="Arial"/>
        <family val="2"/>
        <charset val="1"/>
      </rPr>
      <t xml:space="preserve">:</t>
    </r>
    <r>
      <rPr>
        <b val="true"/>
        <sz val="9"/>
        <rFont val="Arial"/>
        <family val="2"/>
        <charset val="1"/>
      </rPr>
      <t xml:space="preserve">             Ruta de Acceso a Dique - Piedra del Águila - Provincia del Neuquén</t>
    </r>
  </si>
  <si>
    <r>
      <rPr>
        <u val="single"/>
        <sz val="9"/>
        <rFont val="Arial"/>
        <family val="2"/>
        <charset val="1"/>
      </rPr>
      <t xml:space="preserve">Fecha:</t>
    </r>
    <r>
      <rPr>
        <sz val="9"/>
        <rFont val="Arial"/>
        <family val="2"/>
        <charset val="1"/>
      </rPr>
      <t xml:space="preserve">                    </t>
    </r>
    <r>
      <rPr>
        <b val="true"/>
        <sz val="9"/>
        <rFont val="Arial"/>
        <family val="2"/>
        <charset val="1"/>
      </rPr>
      <t xml:space="preserve"> Mayo-2017</t>
    </r>
  </si>
  <si>
    <t xml:space="preserve">PLAN DE TRABAJOS Y CRONOGRAMA DE INVERSIONES</t>
  </si>
  <si>
    <t xml:space="preserve">Nº</t>
  </si>
  <si>
    <t xml:space="preserve">Rubro</t>
  </si>
  <si>
    <t xml:space="preserve">Inc</t>
  </si>
  <si>
    <t xml:space="preserve">Precio</t>
  </si>
  <si>
    <t xml:space="preserve">PLAZO  DE  OBRA  EN  MESES</t>
  </si>
  <si>
    <t xml:space="preserve">%</t>
  </si>
  <si>
    <t xml:space="preserve">$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</si>
  <si>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</si>
  <si>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</si>
  <si>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</si>
  <si>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</si>
  <si>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</si>
  <si>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</si>
  <si>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</si>
  <si>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</si>
  <si>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</si>
  <si>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</si>
  <si>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</si>
  <si>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</si>
  <si>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</si>
  <si>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</si>
  <si>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</si>
  <si>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</si>
  <si>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</si>
  <si>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</si>
  <si>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TOTALES</t>
  </si>
  <si>
    <t xml:space="preserve">AVANCE  FÍSICO  TEÓRICO</t>
  </si>
  <si>
    <t xml:space="preserve">MENSUAL</t>
  </si>
  <si>
    <t xml:space="preserve">ACUMULADO</t>
  </si>
  <si>
    <t xml:space="preserve">INVERSIÓN  TEÓRICA</t>
  </si>
  <si>
    <t xml:space="preserve">MES 1</t>
  </si>
  <si>
    <t xml:space="preserve">MES 2</t>
  </si>
  <si>
    <t xml:space="preserve">MES 3</t>
  </si>
  <si>
    <t xml:space="preserve">MES 4</t>
  </si>
  <si>
    <t xml:space="preserve">MES 5</t>
  </si>
  <si>
    <t xml:space="preserve">MES 6</t>
  </si>
  <si>
    <t xml:space="preserve">domingo 04 / febrero 2018</t>
  </si>
  <si>
    <t xml:space="preserve">CAMARA ARGENTINA DE LA CONSTRUCCION</t>
  </si>
  <si>
    <t xml:space="preserve">PERIODO</t>
  </si>
  <si>
    <t xml:space="preserve">Construccion</t>
  </si>
  <si>
    <t xml:space="preserve">Materiales</t>
  </si>
  <si>
    <t xml:space="preserve">Mano de obra</t>
  </si>
  <si>
    <r>
      <rPr>
        <sz val="11"/>
        <color rgb="FF000000"/>
        <rFont val="Calibri"/>
        <family val="2"/>
        <charset val="1"/>
      </rPr>
      <t xml:space="preserve">Costo </t>
    </r>
    <r>
      <rPr>
        <vertAlign val="superscript"/>
        <sz val="11"/>
        <color rgb="FF000000"/>
        <rFont val="Calibri"/>
        <family val="2"/>
        <charset val="1"/>
      </rPr>
      <t xml:space="preserve">(1)</t>
    </r>
  </si>
  <si>
    <t xml:space="preserve">% mes</t>
  </si>
  <si>
    <t xml:space="preserve">% anual</t>
  </si>
  <si>
    <t xml:space="preserve">Ene/2017(*)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</si>
</sst>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 &quot;$ &quot;* #,##0.00_ ;_ &quot;$ &quot;* \-#,##0.00_ ;_ &quot;$ &quot;* \-??_ ;_ @_ "/>
    <numFmt numFmtId="166" formatCode="0.00\ %"/>
    <numFmt numFmtId="167" formatCode="0\ %"/>
    <numFmt numFmtId="168" formatCode="0.0000%"/>
    <numFmt numFmtId="169" formatCode="MMMM\-YY;@"/>
    <numFmt numFmtId="170" formatCode="@"/>
    <numFmt numFmtId="171" formatCode="#,##0.00"/>
    <numFmt numFmtId="172" formatCode="_-* #,##0.00&quot; €&quot;_-;\-* #,##0.00&quot; €&quot;_-;_-* \-??&quot; €&quot;_-;_-@_-"/>
    <numFmt numFmtId="173" formatCode="0.00"/>
    <numFmt numFmtId="174" formatCode="_-* #,##0.00\ _€_-;\-* #,##0.00\ _€_-;_-* \-??\ _€_-;_-@_-"/>
    <numFmt numFmtId="175" formatCode="_ [$$-2C0A]\ * #,##0.00_ ;_ [$$-2C0A]\ * \-#,##0.00_ ;_ [$$-2C0A]\ * \-??_ ;_ @_ "/>
    <numFmt numFmtId="176" formatCode="_ * #,##0.0000_ ;_ * \-#,##0.0000_ ;_ * \-????_ ;_ @_ "/>
    <numFmt numFmtId="177" formatCode="_ * #,##0.00_ ;_ * \-#,##0.00_ ;_ * \-??_ ;_ @_ "/>
    <numFmt numFmtId="178" formatCode="_(* #,##0.0000_);_(* \(#,##0.0000\);_(* \-??_);_(@_)"/>
    <numFmt numFmtId="179" formatCode="_-* #,##0.0000_-;\-* #,##0.0000_-;_-* \-??_-;_-@_-"/>
    <numFmt numFmtId="180" formatCode="0.00%"/>
    <numFmt numFmtId="181" formatCode="MMM\-YY"/>
  </numFmts>
  <fonts count="4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name val="Arial"/>
      <family val="2"/>
      <charset val="1"/>
    </font>
    <font>
      <u val="single"/>
      <sz val="12"/>
      <name val="Arial"/>
      <family val="2"/>
      <charset val="1"/>
    </font>
    <font>
      <sz val="12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u val="single"/>
      <sz val="12"/>
      <name val="Arial"/>
      <family val="2"/>
      <charset val="1"/>
    </font>
    <font>
      <b val="true"/>
      <sz val="11"/>
      <name val="Tahoma"/>
      <family val="2"/>
      <charset val="1"/>
    </font>
    <font>
      <sz val="11"/>
      <name val="Tahoma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2"/>
      <name val="Tahoma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u val="singl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sz val="9"/>
      <name val="Tahoma"/>
      <family val="2"/>
      <charset val="1"/>
    </font>
    <font>
      <b val="true"/>
      <sz val="10"/>
      <name val="Tahoma"/>
      <family val="2"/>
      <charset val="1"/>
    </font>
    <font>
      <sz val="8"/>
      <name val="Tahoma"/>
      <family val="2"/>
      <charset val="1"/>
    </font>
    <font>
      <sz val="10"/>
      <name val="Tahoma"/>
      <family val="2"/>
      <charset val="1"/>
    </font>
    <font>
      <b val="true"/>
      <sz val="9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color rgb="FF000000"/>
      <name val="Tahoma"/>
      <family val="2"/>
      <charset val="1"/>
    </font>
    <font>
      <b val="true"/>
      <sz val="9"/>
      <name val="Tahoma"/>
      <family val="2"/>
      <charset val="1"/>
    </font>
    <font>
      <sz val="14"/>
      <color rgb="FF000000"/>
      <name val="Calibri"/>
      <family val="2"/>
      <charset val="1"/>
    </font>
    <font>
      <u val="single"/>
      <sz val="10"/>
      <color rgb="FF000000"/>
      <name val="Arial"/>
      <family val="2"/>
    </font>
    <font>
      <sz val="10"/>
      <color rgb="FF000000"/>
      <name val="Arial"/>
      <family val="2"/>
    </font>
    <font>
      <b val="true"/>
      <i val="true"/>
      <sz val="10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u val="single"/>
      <sz val="10"/>
      <color rgb="FF000000"/>
      <name val="Arial"/>
      <family val="2"/>
    </font>
    <font>
      <sz val="12"/>
      <color rgb="FF000000"/>
      <name val="Arial"/>
      <family val="2"/>
    </font>
    <font>
      <b val="true"/>
      <sz val="8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9C3"/>
        <bgColor rgb="FFF2DCDB"/>
      </patternFill>
    </fill>
    <fill>
      <patternFill patternType="solid">
        <fgColor rgb="FFC6D9F1"/>
        <bgColor rgb="FFDDD9C3"/>
      </patternFill>
    </fill>
    <fill>
      <patternFill patternType="solid">
        <fgColor rgb="FFF2DCDB"/>
        <bgColor rgb="FFDDD9C3"/>
      </patternFill>
    </fill>
    <fill>
      <patternFill patternType="solid">
        <fgColor rgb="FF92D050"/>
        <bgColor rgb="FF969696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6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3" borderId="9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4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7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2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2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4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2" borderId="9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2" borderId="9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0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2" borderId="1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1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1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2" borderId="1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1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4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2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2" borderId="14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0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2" borderId="1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2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18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2" borderId="1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9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2" borderId="2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2" borderId="2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2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2" borderId="2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2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2" borderId="2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4" fillId="7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4" fillId="7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4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7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7" borderId="9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7" borderId="9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8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4" fillId="2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4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4" fillId="7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4" fillId="7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4" fillId="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7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7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7" borderId="14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0" fillId="2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2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2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2" borderId="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2" borderId="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4" fillId="7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1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4" fillId="2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0" fillId="2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4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2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2" borderId="1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2" borderId="1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2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9" fillId="2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2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2" borderId="22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4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0" fillId="2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4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2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2" borderId="2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2" borderId="2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0" fillId="2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4" fillId="2" borderId="2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14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2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2" borderId="1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0" fillId="2" borderId="1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0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2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14" fillId="7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14" fillId="2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2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14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1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2" borderId="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2" borderId="3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2" borderId="2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2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2" borderId="2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28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1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2" borderId="2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2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4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3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2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3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0" fillId="2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2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2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2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2" borderId="2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2" borderId="1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2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2" borderId="18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3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4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2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2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2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2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6" fillId="2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3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1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6" fillId="0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7" fillId="0" borderId="2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7" fillId="0" borderId="4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7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7" fillId="0" borderId="4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7" fillId="0" borderId="4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7" fillId="0" borderId="4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31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6" fillId="0" borderId="4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7" fillId="0" borderId="49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7" fillId="0" borderId="5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7" fillId="0" borderId="5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7" fillId="0" borderId="52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7" fillId="0" borderId="5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7" fillId="0" borderId="5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31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6" fillId="0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7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7" fillId="0" borderId="4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7" fillId="0" borderId="4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7" fillId="0" borderId="4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7" fillId="0" borderId="4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7" fillId="0" borderId="42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5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1" fillId="0" borderId="53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1" fillId="0" borderId="5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31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31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1" fillId="0" borderId="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3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5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7" fillId="0" borderId="36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7" fillId="0" borderId="55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7" fillId="0" borderId="56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5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7" fillId="0" borderId="37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7" fillId="0" borderId="19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7" fillId="0" borderId="58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36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7" fillId="0" borderId="55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7" fillId="0" borderId="56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7" fillId="0" borderId="59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7" fillId="0" borderId="6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7" fillId="0" borderId="6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5" fillId="0" borderId="6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9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5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5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81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5" xfId="20" builtinId="53" customBuiltin="true"/>
    <cellStyle name="Normal_Foja de medición redeterm 5 viv junin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000" spc="-1" strike="noStrike" u="sng">
                <a:solidFill>
                  <a:srgbClr val="000000"/>
                </a:solidFill>
                <a:uFillTx/>
                <a:latin typeface="Arial"/>
                <a:ea typeface="Arial"/>
              </a:defRPr>
            </a:pPr>
            <a:r>
              <a:rPr b="0" sz="1000" spc="-1" strike="noStrike" u="sng">
                <a:solidFill>
                  <a:srgbClr val="000000"/>
                </a:solidFill>
                <a:uFillTx/>
                <a:latin typeface="Arial"/>
                <a:ea typeface="Arial"/>
              </a:rPr>
              <a:t>OBRA:      	 TERMINACION PLANTA DE PROCESO DE PESCADOS (2da ETAPA) 
PROPIETARIO:  CENTRO PYME  ADENEU - NEUQUEN                                                    
UBICACIÓN:      Ruta de Acceso a Dique - Piedra del Águila - Provincia del Neuquén 
Fecha:    </a:t>
            </a:r>
          </a:p>
        </c:rich>
      </c:tx>
      <c:layout>
        <c:manualLayout>
          <c:xMode val="edge"/>
          <c:yMode val="edge"/>
          <c:x val="0.00356345526360982"/>
          <c:y val="0.017641208187195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8576335222394"/>
          <c:y val="0.224729100141339"/>
          <c:w val="0.914176541301734"/>
          <c:h val="0.677485211746846"/>
        </c:manualLayout>
      </c:layout>
      <c:lineChart>
        <c:grouping val="stacked"/>
        <c:varyColors val="0"/>
        <c:ser>
          <c:idx val="0"/>
          <c:order val="0"/>
          <c:tx>
            <c:strRef>
              <c:f>"AVANCE MENSUAL"</c:f>
              <c:strCache>
                <c:ptCount val="1"/>
                <c:pt idx="0">
                  <c:v>AVANCE MENSUAL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diamond"/>
            <c:size val="8"/>
            <c:spPr>
              <a:solidFill>
                <a:srgbClr val="00000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</c:dLbl>
            <c:dLblPos val="r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'CURVA DE INVERSIÓN'!$B$3:$G$3</c:f>
              <c:strCache>
                <c:ptCount val="6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  <c:pt idx="5">
                  <c:v>MES 6</c:v>
                </c:pt>
              </c:strCache>
            </c:strRef>
          </c:cat>
          <c:val>
            <c:numRef>
              <c:f>'CURVA DE INVERSIÓN'!$B$2:$G$2</c:f>
              <c:numCache>
                <c:formatCode>General</c:formatCode>
                <c:ptCount val="6"/>
                <c:pt idx="0">
                  <c:v>0.0504741579212447</c:v>
                </c:pt>
                <c:pt idx="1">
                  <c:v>0.251472360851837</c:v>
                </c:pt>
                <c:pt idx="2">
                  <c:v>0.51096340447713</c:v>
                </c:pt>
                <c:pt idx="3">
                  <c:v>0.785746589955302</c:v>
                </c:pt>
                <c:pt idx="4">
                  <c:v>0.946428892552118</c:v>
                </c:pt>
                <c:pt idx="5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38560623"/>
        <c:axId val="10820597"/>
      </c:lineChart>
      <c:catAx>
        <c:axId val="38560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10820597"/>
        <c:crosses val="autoZero"/>
        <c:auto val="1"/>
        <c:lblAlgn val="ctr"/>
        <c:lblOffset val="100"/>
      </c:catAx>
      <c:valAx>
        <c:axId val="10820597"/>
        <c:scaling>
          <c:orientation val="minMax"/>
          <c:max val="1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%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38560623"/>
        <c:crosses val="autoZero"/>
        <c:crossBetween val="midCat"/>
      </c:valAx>
      <c:spPr>
        <a:noFill/>
        <a:ln w="12600">
          <a:solidFill>
            <a:srgbClr val="808080"/>
          </a:solidFill>
          <a:round/>
        </a:ln>
      </c:spPr>
    </c:plotArea>
    <c:plotVisOnly val="1"/>
    <c:dispBlanksAs val="zero"/>
  </c:chart>
  <c:spPr>
    <a:solidFill>
      <a:srgbClr val="ffffff"/>
    </a:solidFill>
    <a:ln w="324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3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181080</xdr:colOff>
      <xdr:row>1</xdr:row>
      <xdr:rowOff>99000</xdr:rowOff>
    </xdr:from>
    <xdr:to>
      <xdr:col>6</xdr:col>
      <xdr:colOff>402120</xdr:colOff>
      <xdr:row>3</xdr:row>
      <xdr:rowOff>179280</xdr:rowOff>
    </xdr:to>
    <xdr:pic>
      <xdr:nvPicPr>
        <xdr:cNvPr id="0" name="1 Imagen" descr=""/>
        <xdr:cNvPicPr/>
      </xdr:nvPicPr>
      <xdr:blipFill>
        <a:blip r:embed="rId1"/>
        <a:stretch/>
      </xdr:blipFill>
      <xdr:spPr>
        <a:xfrm>
          <a:off x="7134840" y="298800"/>
          <a:ext cx="2680200" cy="5907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104760</xdr:colOff>
      <xdr:row>2</xdr:row>
      <xdr:rowOff>85680</xdr:rowOff>
    </xdr:from>
    <xdr:to>
      <xdr:col>8</xdr:col>
      <xdr:colOff>266400</xdr:colOff>
      <xdr:row>4</xdr:row>
      <xdr:rowOff>61920</xdr:rowOff>
    </xdr:to>
    <xdr:pic>
      <xdr:nvPicPr>
        <xdr:cNvPr id="1" name="1 Imagen" descr=""/>
        <xdr:cNvPicPr/>
      </xdr:nvPicPr>
      <xdr:blipFill>
        <a:blip r:embed="rId1"/>
        <a:stretch/>
      </xdr:blipFill>
      <xdr:spPr>
        <a:xfrm>
          <a:off x="7734600" y="475920"/>
          <a:ext cx="1694160" cy="3574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99360</xdr:colOff>
      <xdr:row>4</xdr:row>
      <xdr:rowOff>74160</xdr:rowOff>
    </xdr:from>
    <xdr:to>
      <xdr:col>11</xdr:col>
      <xdr:colOff>584640</xdr:colOff>
      <xdr:row>40</xdr:row>
      <xdr:rowOff>92880</xdr:rowOff>
    </xdr:to>
    <xdr:graphicFrame>
      <xdr:nvGraphicFramePr>
        <xdr:cNvPr id="2" name="Gráfico 1"/>
        <xdr:cNvGraphicFramePr/>
      </xdr:nvGraphicFramePr>
      <xdr:xfrm>
        <a:off x="250200" y="855000"/>
        <a:ext cx="8384760" cy="6876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13</xdr:row>
      <xdr:rowOff>0</xdr:rowOff>
    </xdr:from>
    <xdr:to>
      <xdr:col>1</xdr:col>
      <xdr:colOff>9000</xdr:colOff>
      <xdr:row>13</xdr:row>
      <xdr:rowOff>9000</xdr:rowOff>
    </xdr:to>
    <xdr:pic>
      <xdr:nvPicPr>
        <xdr:cNvPr id="3" name="Picture 2" descr=""/>
        <xdr:cNvPicPr/>
      </xdr:nvPicPr>
      <xdr:blipFill>
        <a:blip r:embed="rId1"/>
        <a:stretch/>
      </xdr:blipFill>
      <xdr:spPr>
        <a:xfrm>
          <a:off x="752760" y="2581200"/>
          <a:ext cx="9000" cy="9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06"/>
  <sheetViews>
    <sheetView showFormulas="false" showGridLines="false" showRowColHeaders="true" showZeros="false" rightToLeft="false" tabSelected="false" showOutlineSymbols="true" defaultGridColor="true" view="normal" topLeftCell="A6" colorId="64" zoomScale="90" zoomScaleNormal="90" zoomScalePageLayoutView="90" workbookViewId="0">
      <selection pane="topLeft" activeCell="F204" activeCellId="0" sqref="F204"/>
    </sheetView>
  </sheetViews>
  <sheetFormatPr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69.71"/>
    <col collapsed="false" customWidth="true" hidden="false" outlineLevel="0" max="3" min="3" style="1" width="9.42"/>
    <col collapsed="false" customWidth="true" hidden="false" outlineLevel="0" max="4" min="4" style="1" width="9.71"/>
    <col collapsed="false" customWidth="true" hidden="false" outlineLevel="0" max="5" min="5" style="3" width="17"/>
    <col collapsed="false" customWidth="true" hidden="false" outlineLevel="0" max="6" min="6" style="3" width="17.86"/>
    <col collapsed="false" customWidth="true" hidden="false" outlineLevel="0" max="7" min="7" style="4" width="12.57"/>
    <col collapsed="false" customWidth="false" hidden="false" outlineLevel="0" max="1025" min="8" style="3" width="11.42"/>
  </cols>
  <sheetData>
    <row r="1" customFormat="false" ht="15.75" hidden="false" customHeight="false" outlineLevel="0" collapsed="false"/>
    <row r="2" customFormat="false" ht="20.1" hidden="false" customHeight="true" outlineLevel="0" collapsed="false">
      <c r="A2" s="5" t="s">
        <v>0</v>
      </c>
      <c r="B2" s="6"/>
      <c r="C2" s="7"/>
      <c r="D2" s="8"/>
      <c r="E2" s="9"/>
      <c r="F2" s="9"/>
      <c r="G2" s="10"/>
    </row>
    <row r="3" customFormat="false" ht="20.1" hidden="false" customHeight="true" outlineLevel="0" collapsed="false">
      <c r="A3" s="11" t="s">
        <v>1</v>
      </c>
      <c r="B3" s="12"/>
      <c r="C3" s="13"/>
      <c r="D3" s="14"/>
      <c r="E3" s="15"/>
      <c r="F3" s="15"/>
      <c r="G3" s="16"/>
    </row>
    <row r="4" customFormat="false" ht="20.1" hidden="false" customHeight="true" outlineLevel="0" collapsed="false">
      <c r="A4" s="17" t="s">
        <v>2</v>
      </c>
      <c r="B4" s="18"/>
      <c r="C4" s="19"/>
      <c r="D4" s="14"/>
      <c r="E4" s="15"/>
      <c r="F4" s="15"/>
      <c r="G4" s="16"/>
    </row>
    <row r="5" customFormat="false" ht="20.1" hidden="false" customHeight="true" outlineLevel="0" collapsed="false">
      <c r="A5" s="11" t="s">
        <v>3</v>
      </c>
      <c r="B5" s="12"/>
      <c r="C5" s="20"/>
      <c r="D5" s="20"/>
      <c r="E5" s="15"/>
      <c r="F5" s="15"/>
      <c r="G5" s="16"/>
    </row>
    <row r="6" s="26" customFormat="true" ht="7.5" hidden="false" customHeight="true" outlineLevel="0" collapsed="false">
      <c r="A6" s="21"/>
      <c r="B6" s="22"/>
      <c r="C6" s="23"/>
      <c r="D6" s="24"/>
      <c r="E6" s="25"/>
      <c r="F6" s="25"/>
      <c r="G6" s="16"/>
    </row>
    <row r="7" s="26" customFormat="true" ht="24.75" hidden="false" customHeight="true" outlineLevel="0" collapsed="false">
      <c r="A7" s="27"/>
      <c r="B7" s="28" t="s">
        <v>4</v>
      </c>
      <c r="C7" s="29"/>
      <c r="D7" s="29"/>
      <c r="E7" s="30" t="s">
        <v>5</v>
      </c>
      <c r="F7" s="30"/>
      <c r="G7" s="31"/>
    </row>
    <row r="8" customFormat="false" ht="25.5" hidden="false" customHeight="true" outlineLevel="0" collapsed="false">
      <c r="A8" s="32" t="s">
        <v>6</v>
      </c>
      <c r="B8" s="33" t="s">
        <v>7</v>
      </c>
      <c r="C8" s="34" t="s">
        <v>8</v>
      </c>
      <c r="D8" s="35" t="s">
        <v>9</v>
      </c>
      <c r="E8" s="36" t="s">
        <v>10</v>
      </c>
      <c r="F8" s="36" t="s">
        <v>11</v>
      </c>
      <c r="G8" s="37" t="s">
        <v>12</v>
      </c>
    </row>
    <row r="9" customFormat="false" ht="19.5" hidden="false" customHeight="false" outlineLevel="0" collapsed="false">
      <c r="A9" s="38" t="s">
        <v>13</v>
      </c>
      <c r="B9" s="39" t="s">
        <v>14</v>
      </c>
      <c r="C9" s="40"/>
      <c r="D9" s="41"/>
      <c r="E9" s="42"/>
      <c r="F9" s="42"/>
      <c r="G9" s="43"/>
    </row>
    <row r="10" customFormat="false" ht="20.1" hidden="false" customHeight="true" outlineLevel="0" collapsed="false">
      <c r="A10" s="44" t="s">
        <v>15</v>
      </c>
      <c r="B10" s="45" t="s">
        <v>16</v>
      </c>
      <c r="C10" s="46"/>
      <c r="D10" s="47"/>
      <c r="E10" s="48"/>
      <c r="F10" s="48" t="n">
        <f aca="false">SUM(F11:F17)</f>
        <v>761985</v>
      </c>
      <c r="G10" s="49" t="n">
        <f aca="false">SUM(G11:G17)</f>
        <v>0.0324326435937222</v>
      </c>
    </row>
    <row r="11" customFormat="false" ht="15" hidden="false" customHeight="false" outlineLevel="0" collapsed="false">
      <c r="A11" s="50" t="s">
        <v>17</v>
      </c>
      <c r="B11" s="51" t="s">
        <v>18</v>
      </c>
      <c r="C11" s="50" t="s">
        <v>19</v>
      </c>
      <c r="D11" s="52" t="n">
        <v>2</v>
      </c>
      <c r="E11" s="53" t="n">
        <v>44250</v>
      </c>
      <c r="F11" s="54" t="n">
        <f aca="false">D11*E11</f>
        <v>88500</v>
      </c>
      <c r="G11" s="55" t="n">
        <f aca="false">+F11/$F$204</f>
        <v>0.00376685756024648</v>
      </c>
    </row>
    <row r="12" customFormat="false" ht="32.25" hidden="false" customHeight="true" outlineLevel="0" collapsed="false">
      <c r="A12" s="50" t="s">
        <v>20</v>
      </c>
      <c r="B12" s="51" t="s">
        <v>21</v>
      </c>
      <c r="C12" s="50" t="s">
        <v>22</v>
      </c>
      <c r="D12" s="52" t="n">
        <v>1</v>
      </c>
      <c r="E12" s="53" t="n">
        <v>71685</v>
      </c>
      <c r="F12" s="54" t="n">
        <f aca="false">D12*E12</f>
        <v>71685</v>
      </c>
      <c r="G12" s="55" t="n">
        <f aca="false">+F12/$F$204</f>
        <v>0.00305115462379965</v>
      </c>
    </row>
    <row r="13" customFormat="false" ht="15" hidden="false" customHeight="false" outlineLevel="0" collapsed="false">
      <c r="A13" s="50" t="s">
        <v>23</v>
      </c>
      <c r="B13" s="51" t="s">
        <v>24</v>
      </c>
      <c r="C13" s="50" t="s">
        <v>22</v>
      </c>
      <c r="D13" s="52" t="n">
        <v>1</v>
      </c>
      <c r="E13" s="53" t="n">
        <v>261960</v>
      </c>
      <c r="F13" s="54" t="n">
        <f aca="false">D13*E13</f>
        <v>261960</v>
      </c>
      <c r="G13" s="55" t="n">
        <f aca="false">+F13/$F$204</f>
        <v>0.0111498983783296</v>
      </c>
    </row>
    <row r="14" customFormat="false" ht="15.75" hidden="false" customHeight="false" outlineLevel="0" collapsed="false">
      <c r="A14" s="50" t="s">
        <v>23</v>
      </c>
      <c r="B14" s="51" t="s">
        <v>25</v>
      </c>
      <c r="C14" s="50" t="s">
        <v>22</v>
      </c>
      <c r="D14" s="52" t="n">
        <v>1</v>
      </c>
      <c r="E14" s="53" t="n">
        <v>65490</v>
      </c>
      <c r="F14" s="54" t="n">
        <f aca="false">D14*E14</f>
        <v>65490</v>
      </c>
      <c r="G14" s="55" t="n">
        <f aca="false">+F14/$F$204</f>
        <v>0.0027874745945824</v>
      </c>
    </row>
    <row r="15" customFormat="false" ht="15.75" hidden="false" customHeight="false" outlineLevel="0" collapsed="false">
      <c r="A15" s="50" t="s">
        <v>26</v>
      </c>
      <c r="B15" s="51" t="s">
        <v>27</v>
      </c>
      <c r="C15" s="50" t="s">
        <v>22</v>
      </c>
      <c r="D15" s="52" t="n">
        <v>1</v>
      </c>
      <c r="E15" s="56" t="s">
        <v>28</v>
      </c>
      <c r="F15" s="56" t="s">
        <v>28</v>
      </c>
      <c r="G15" s="56" t="s">
        <v>28</v>
      </c>
      <c r="H15" s="57" t="s">
        <v>29</v>
      </c>
      <c r="I15" s="58"/>
      <c r="J15" s="58"/>
      <c r="K15" s="58"/>
      <c r="L15" s="59"/>
    </row>
    <row r="16" customFormat="false" ht="15" hidden="false" customHeight="false" outlineLevel="0" collapsed="false">
      <c r="A16" s="50" t="s">
        <v>30</v>
      </c>
      <c r="B16" s="51" t="s">
        <v>31</v>
      </c>
      <c r="C16" s="50" t="s">
        <v>22</v>
      </c>
      <c r="D16" s="52" t="n">
        <v>1</v>
      </c>
      <c r="E16" s="53" t="n">
        <v>274350</v>
      </c>
      <c r="F16" s="54" t="n">
        <f aca="false">D16*E16</f>
        <v>274350</v>
      </c>
      <c r="G16" s="55" t="n">
        <f aca="false">+F16/$F$204</f>
        <v>0.0116772584367641</v>
      </c>
    </row>
    <row r="17" customFormat="false" ht="15.75" hidden="false" customHeight="false" outlineLevel="0" collapsed="false">
      <c r="A17" s="60"/>
      <c r="B17" s="51"/>
      <c r="C17" s="50"/>
      <c r="D17" s="52"/>
      <c r="E17" s="53"/>
      <c r="F17" s="54"/>
      <c r="G17" s="55"/>
    </row>
    <row r="18" customFormat="false" ht="20.1" hidden="false" customHeight="true" outlineLevel="0" collapsed="false">
      <c r="A18" s="44" t="s">
        <v>32</v>
      </c>
      <c r="B18" s="61" t="s">
        <v>33</v>
      </c>
      <c r="C18" s="61"/>
      <c r="D18" s="61"/>
      <c r="E18" s="62"/>
      <c r="F18" s="62" t="n">
        <f aca="false">SUM(F19:F22)</f>
        <v>1254014.025</v>
      </c>
      <c r="G18" s="63" t="n">
        <f aca="false">SUM(G19:G23)</f>
        <v>0.0533750532285466</v>
      </c>
    </row>
    <row r="19" customFormat="false" ht="15" hidden="false" customHeight="false" outlineLevel="0" collapsed="false">
      <c r="A19" s="64" t="s">
        <v>34</v>
      </c>
      <c r="B19" s="65" t="s">
        <v>35</v>
      </c>
      <c r="C19" s="66" t="s">
        <v>36</v>
      </c>
      <c r="D19" s="67" t="n">
        <v>3750</v>
      </c>
      <c r="E19" s="68" t="n">
        <v>132.75</v>
      </c>
      <c r="F19" s="69" t="n">
        <f aca="false">D19*E19</f>
        <v>497812.5</v>
      </c>
      <c r="G19" s="70" t="n">
        <f aca="false">+F19/$F$204</f>
        <v>0.0211885737763865</v>
      </c>
    </row>
    <row r="20" customFormat="false" ht="15" hidden="false" customHeight="false" outlineLevel="0" collapsed="false">
      <c r="A20" s="64" t="s">
        <v>37</v>
      </c>
      <c r="B20" s="65" t="s">
        <v>38</v>
      </c>
      <c r="C20" s="71" t="s">
        <v>39</v>
      </c>
      <c r="D20" s="72" t="n">
        <v>36.5</v>
      </c>
      <c r="E20" s="68" t="n">
        <v>973.5</v>
      </c>
      <c r="F20" s="69" t="n">
        <f aca="false">D20*E20</f>
        <v>35532.75</v>
      </c>
      <c r="G20" s="70" t="n">
        <f aca="false">+F20/$F$204</f>
        <v>0.00151239331043896</v>
      </c>
    </row>
    <row r="21" customFormat="false" ht="15" hidden="false" customHeight="false" outlineLevel="0" collapsed="false">
      <c r="A21" s="64" t="s">
        <v>40</v>
      </c>
      <c r="B21" s="65" t="s">
        <v>41</v>
      </c>
      <c r="C21" s="71" t="s">
        <v>39</v>
      </c>
      <c r="D21" s="72" t="n">
        <v>65.5</v>
      </c>
      <c r="E21" s="68" t="n">
        <v>1389.45</v>
      </c>
      <c r="F21" s="69" t="n">
        <f aca="false">D21*E21</f>
        <v>91008.975</v>
      </c>
      <c r="G21" s="70" t="n">
        <f aca="false">+F21/$F$204</f>
        <v>0.00387364797207947</v>
      </c>
    </row>
    <row r="22" customFormat="false" ht="15" hidden="false" customHeight="false" outlineLevel="0" collapsed="false">
      <c r="A22" s="64" t="s">
        <v>42</v>
      </c>
      <c r="B22" s="65" t="s">
        <v>43</v>
      </c>
      <c r="C22" s="71" t="s">
        <v>36</v>
      </c>
      <c r="D22" s="72" t="n">
        <v>3388</v>
      </c>
      <c r="E22" s="68" t="n">
        <v>185.85</v>
      </c>
      <c r="F22" s="69" t="n">
        <f aca="false">D22*E22</f>
        <v>629659.8</v>
      </c>
      <c r="G22" s="70" t="n">
        <f aca="false">+F22/$F$204</f>
        <v>0.0268004381696417</v>
      </c>
    </row>
    <row r="23" customFormat="false" ht="15.75" hidden="false" customHeight="false" outlineLevel="0" collapsed="false">
      <c r="A23" s="73"/>
      <c r="B23" s="74"/>
      <c r="C23" s="75"/>
      <c r="D23" s="76"/>
      <c r="E23" s="77"/>
      <c r="F23" s="77"/>
      <c r="G23" s="78"/>
    </row>
    <row r="24" customFormat="false" ht="20.1" hidden="false" customHeight="true" outlineLevel="0" collapsed="false">
      <c r="A24" s="79" t="s">
        <v>44</v>
      </c>
      <c r="B24" s="80" t="s">
        <v>45</v>
      </c>
      <c r="C24" s="81"/>
      <c r="D24" s="82"/>
      <c r="E24" s="83"/>
      <c r="F24" s="83"/>
      <c r="G24" s="84" t="n">
        <f aca="false">SUM(G25:G35)</f>
        <v>0</v>
      </c>
      <c r="H24" s="85" t="s">
        <v>46</v>
      </c>
      <c r="I24" s="86"/>
      <c r="J24" s="86"/>
      <c r="K24" s="86"/>
      <c r="L24" s="87"/>
    </row>
    <row r="25" s="26" customFormat="true" ht="30" hidden="false" customHeight="false" outlineLevel="0" collapsed="false">
      <c r="A25" s="60" t="s">
        <v>47</v>
      </c>
      <c r="B25" s="88" t="s">
        <v>48</v>
      </c>
      <c r="C25" s="50" t="s">
        <v>22</v>
      </c>
      <c r="D25" s="52" t="n">
        <v>1</v>
      </c>
      <c r="E25" s="56"/>
      <c r="F25" s="56" t="s">
        <v>28</v>
      </c>
      <c r="G25" s="56" t="s">
        <v>28</v>
      </c>
    </row>
    <row r="26" customFormat="false" ht="30" hidden="false" customHeight="false" outlineLevel="0" collapsed="false">
      <c r="A26" s="60" t="s">
        <v>49</v>
      </c>
      <c r="B26" s="88" t="s">
        <v>50</v>
      </c>
      <c r="C26" s="50" t="s">
        <v>51</v>
      </c>
      <c r="D26" s="52" t="n">
        <v>150</v>
      </c>
      <c r="E26" s="56"/>
      <c r="F26" s="56" t="s">
        <v>28</v>
      </c>
      <c r="G26" s="56" t="s">
        <v>28</v>
      </c>
    </row>
    <row r="27" customFormat="false" ht="15" hidden="false" customHeight="false" outlineLevel="0" collapsed="false">
      <c r="A27" s="60" t="s">
        <v>52</v>
      </c>
      <c r="B27" s="88" t="s">
        <v>53</v>
      </c>
      <c r="C27" s="50" t="s">
        <v>22</v>
      </c>
      <c r="D27" s="52" t="n">
        <v>1</v>
      </c>
      <c r="E27" s="56"/>
      <c r="F27" s="56" t="s">
        <v>28</v>
      </c>
      <c r="G27" s="56" t="s">
        <v>28</v>
      </c>
    </row>
    <row r="28" customFormat="false" ht="30" hidden="false" customHeight="false" outlineLevel="0" collapsed="false">
      <c r="A28" s="60" t="s">
        <v>54</v>
      </c>
      <c r="B28" s="88" t="s">
        <v>55</v>
      </c>
      <c r="C28" s="50" t="s">
        <v>22</v>
      </c>
      <c r="D28" s="52" t="n">
        <v>1</v>
      </c>
      <c r="E28" s="56"/>
      <c r="F28" s="56" t="s">
        <v>28</v>
      </c>
      <c r="G28" s="56" t="s">
        <v>28</v>
      </c>
    </row>
    <row r="29" s="26" customFormat="true" ht="20.25" hidden="false" customHeight="true" outlineLevel="0" collapsed="false">
      <c r="A29" s="60" t="s">
        <v>56</v>
      </c>
      <c r="B29" s="88" t="s">
        <v>57</v>
      </c>
      <c r="C29" s="50" t="s">
        <v>22</v>
      </c>
      <c r="D29" s="52" t="n">
        <v>1</v>
      </c>
      <c r="E29" s="56"/>
      <c r="F29" s="56" t="s">
        <v>28</v>
      </c>
      <c r="G29" s="56" t="s">
        <v>28</v>
      </c>
    </row>
    <row r="30" s="26" customFormat="true" ht="20.25" hidden="false" customHeight="true" outlineLevel="0" collapsed="false">
      <c r="A30" s="60" t="s">
        <v>56</v>
      </c>
      <c r="B30" s="88" t="s">
        <v>58</v>
      </c>
      <c r="C30" s="50" t="s">
        <v>22</v>
      </c>
      <c r="D30" s="52" t="n">
        <v>1</v>
      </c>
      <c r="E30" s="56"/>
      <c r="F30" s="56" t="s">
        <v>28</v>
      </c>
      <c r="G30" s="56" t="s">
        <v>28</v>
      </c>
    </row>
    <row r="31" customFormat="false" ht="15" hidden="false" customHeight="false" outlineLevel="0" collapsed="false">
      <c r="A31" s="60" t="s">
        <v>59</v>
      </c>
      <c r="B31" s="88" t="s">
        <v>60</v>
      </c>
      <c r="C31" s="50" t="s">
        <v>22</v>
      </c>
      <c r="D31" s="52" t="n">
        <v>1</v>
      </c>
      <c r="E31" s="56"/>
      <c r="F31" s="56" t="s">
        <v>28</v>
      </c>
      <c r="G31" s="56" t="s">
        <v>28</v>
      </c>
    </row>
    <row r="32" s="26" customFormat="true" ht="30" hidden="false" customHeight="false" outlineLevel="0" collapsed="false">
      <c r="A32" s="60" t="s">
        <v>61</v>
      </c>
      <c r="B32" s="88" t="s">
        <v>62</v>
      </c>
      <c r="C32" s="50" t="s">
        <v>51</v>
      </c>
      <c r="D32" s="52" t="n">
        <v>72</v>
      </c>
      <c r="E32" s="56"/>
      <c r="F32" s="56" t="s">
        <v>28</v>
      </c>
      <c r="G32" s="56" t="s">
        <v>28</v>
      </c>
    </row>
    <row r="33" customFormat="false" ht="15" hidden="false" customHeight="false" outlineLevel="0" collapsed="false">
      <c r="A33" s="60" t="s">
        <v>63</v>
      </c>
      <c r="B33" s="88" t="s">
        <v>64</v>
      </c>
      <c r="C33" s="50" t="s">
        <v>22</v>
      </c>
      <c r="D33" s="52" t="n">
        <v>1</v>
      </c>
      <c r="E33" s="56"/>
      <c r="F33" s="56" t="s">
        <v>28</v>
      </c>
      <c r="G33" s="56" t="s">
        <v>28</v>
      </c>
    </row>
    <row r="34" customFormat="false" ht="15" hidden="false" customHeight="false" outlineLevel="0" collapsed="false">
      <c r="A34" s="60" t="s">
        <v>65</v>
      </c>
      <c r="B34" s="88" t="s">
        <v>66</v>
      </c>
      <c r="C34" s="50" t="s">
        <v>22</v>
      </c>
      <c r="D34" s="52" t="n">
        <v>1</v>
      </c>
      <c r="E34" s="56"/>
      <c r="F34" s="56" t="s">
        <v>28</v>
      </c>
      <c r="G34" s="56" t="s">
        <v>28</v>
      </c>
    </row>
    <row r="35" customFormat="false" ht="15.75" hidden="false" customHeight="false" outlineLevel="0" collapsed="false">
      <c r="A35" s="60"/>
      <c r="B35" s="88"/>
      <c r="C35" s="50"/>
      <c r="D35" s="52"/>
      <c r="E35" s="54"/>
      <c r="F35" s="54"/>
      <c r="G35" s="55"/>
    </row>
    <row r="36" customFormat="false" ht="20.1" hidden="false" customHeight="true" outlineLevel="0" collapsed="false">
      <c r="A36" s="44" t="s">
        <v>67</v>
      </c>
      <c r="B36" s="89" t="s">
        <v>68</v>
      </c>
      <c r="C36" s="90"/>
      <c r="D36" s="91"/>
      <c r="E36" s="62"/>
      <c r="F36" s="62" t="n">
        <f aca="false">SUM(F37:F39)</f>
        <v>548434.5</v>
      </c>
      <c r="G36" s="63" t="n">
        <f aca="false">SUM(G37:G39)</f>
        <v>0.0233432163008475</v>
      </c>
    </row>
    <row r="37" customFormat="false" ht="30" hidden="false" customHeight="false" outlineLevel="0" collapsed="false">
      <c r="A37" s="60" t="s">
        <v>69</v>
      </c>
      <c r="B37" s="88" t="s">
        <v>70</v>
      </c>
      <c r="C37" s="50" t="s">
        <v>22</v>
      </c>
      <c r="D37" s="52" t="n">
        <v>1</v>
      </c>
      <c r="E37" s="54" t="n">
        <v>415950</v>
      </c>
      <c r="F37" s="54" t="n">
        <f aca="false">D37*E37</f>
        <v>415950</v>
      </c>
      <c r="G37" s="55" t="n">
        <f aca="false">+F37/$F$204</f>
        <v>0.0177042305331585</v>
      </c>
    </row>
    <row r="38" customFormat="false" ht="15" hidden="false" customHeight="false" outlineLevel="0" collapsed="false">
      <c r="A38" s="60" t="s">
        <v>71</v>
      </c>
      <c r="B38" s="88" t="s">
        <v>72</v>
      </c>
      <c r="C38" s="50" t="s">
        <v>22</v>
      </c>
      <c r="D38" s="52" t="n">
        <v>1</v>
      </c>
      <c r="E38" s="54" t="n">
        <v>70534.5</v>
      </c>
      <c r="F38" s="54" t="n">
        <f aca="false">D38*E38</f>
        <v>70534.5</v>
      </c>
      <c r="G38" s="55" t="n">
        <f aca="false">+F38/$F$204</f>
        <v>0.00300218547551645</v>
      </c>
    </row>
    <row r="39" customFormat="false" ht="15" hidden="false" customHeight="false" outlineLevel="0" collapsed="false">
      <c r="A39" s="60" t="s">
        <v>73</v>
      </c>
      <c r="B39" s="92" t="s">
        <v>74</v>
      </c>
      <c r="C39" s="66" t="s">
        <v>22</v>
      </c>
      <c r="D39" s="67" t="n">
        <v>1</v>
      </c>
      <c r="E39" s="69" t="n">
        <v>61950</v>
      </c>
      <c r="F39" s="54" t="n">
        <f aca="false">D39*E39</f>
        <v>61950</v>
      </c>
      <c r="G39" s="55" t="n">
        <f aca="false">+F39/$F$204</f>
        <v>0.00263680029217254</v>
      </c>
    </row>
    <row r="40" customFormat="false" ht="15.75" hidden="false" customHeight="false" outlineLevel="0" collapsed="false">
      <c r="A40" s="60"/>
      <c r="B40" s="51"/>
      <c r="C40" s="50"/>
      <c r="D40" s="52"/>
      <c r="E40" s="53"/>
      <c r="F40" s="54"/>
      <c r="G40" s="55"/>
    </row>
    <row r="41" customFormat="false" ht="20.1" hidden="false" customHeight="true" outlineLevel="0" collapsed="false">
      <c r="A41" s="93" t="s">
        <v>75</v>
      </c>
      <c r="B41" s="94" t="s">
        <v>76</v>
      </c>
      <c r="C41" s="95"/>
      <c r="D41" s="96"/>
      <c r="E41" s="97"/>
      <c r="F41" s="97"/>
      <c r="G41" s="98" t="n">
        <f aca="false">SUM(G42:G44)</f>
        <v>0</v>
      </c>
      <c r="H41" s="85" t="s">
        <v>46</v>
      </c>
      <c r="I41" s="86"/>
      <c r="J41" s="86"/>
      <c r="K41" s="86"/>
      <c r="L41" s="87"/>
    </row>
    <row r="42" customFormat="false" ht="15" hidden="false" customHeight="false" outlineLevel="0" collapsed="false">
      <c r="A42" s="60" t="s">
        <v>77</v>
      </c>
      <c r="B42" s="99" t="s">
        <v>78</v>
      </c>
      <c r="C42" s="100" t="s">
        <v>51</v>
      </c>
      <c r="D42" s="101" t="n">
        <v>6</v>
      </c>
      <c r="E42" s="56"/>
      <c r="F42" s="56" t="s">
        <v>28</v>
      </c>
      <c r="G42" s="56" t="s">
        <v>28</v>
      </c>
    </row>
    <row r="43" customFormat="false" ht="15" hidden="false" customHeight="false" outlineLevel="0" collapsed="false">
      <c r="A43" s="60" t="s">
        <v>79</v>
      </c>
      <c r="B43" s="88" t="s">
        <v>80</v>
      </c>
      <c r="C43" s="50" t="s">
        <v>51</v>
      </c>
      <c r="D43" s="52" t="n">
        <v>12</v>
      </c>
      <c r="E43" s="56"/>
      <c r="F43" s="56" t="s">
        <v>28</v>
      </c>
      <c r="G43" s="56" t="s">
        <v>28</v>
      </c>
    </row>
    <row r="44" customFormat="false" ht="15" hidden="false" customHeight="false" outlineLevel="0" collapsed="false">
      <c r="A44" s="60" t="s">
        <v>81</v>
      </c>
      <c r="B44" s="88" t="s">
        <v>82</v>
      </c>
      <c r="C44" s="50" t="s">
        <v>39</v>
      </c>
      <c r="D44" s="52" t="n">
        <v>1.44</v>
      </c>
      <c r="E44" s="56"/>
      <c r="F44" s="56" t="s">
        <v>28</v>
      </c>
      <c r="G44" s="56" t="s">
        <v>28</v>
      </c>
    </row>
    <row r="45" customFormat="false" ht="15.75" hidden="false" customHeight="false" outlineLevel="0" collapsed="false">
      <c r="A45" s="60"/>
      <c r="B45" s="51"/>
      <c r="C45" s="50"/>
      <c r="D45" s="52"/>
      <c r="E45" s="53"/>
      <c r="F45" s="54"/>
      <c r="G45" s="55"/>
    </row>
    <row r="46" customFormat="false" ht="21" hidden="false" customHeight="true" outlineLevel="0" collapsed="false">
      <c r="A46" s="102" t="s">
        <v>83</v>
      </c>
      <c r="B46" s="103" t="s">
        <v>84</v>
      </c>
      <c r="C46" s="103"/>
      <c r="D46" s="103"/>
      <c r="E46" s="103"/>
      <c r="F46" s="62" t="n">
        <f aca="false">SUM(F47:F58)</f>
        <v>2808455.7820744</v>
      </c>
      <c r="G46" s="63" t="n">
        <f aca="false">SUM(G47:G58)</f>
        <v>0.119537320851129</v>
      </c>
    </row>
    <row r="47" customFormat="false" ht="15" hidden="false" customHeight="false" outlineLevel="0" collapsed="false">
      <c r="A47" s="60" t="s">
        <v>85</v>
      </c>
      <c r="B47" s="88" t="s">
        <v>86</v>
      </c>
      <c r="C47" s="50" t="s">
        <v>39</v>
      </c>
      <c r="D47" s="52" t="n">
        <v>318.54</v>
      </c>
      <c r="E47" s="54" t="n">
        <v>973.5</v>
      </c>
      <c r="F47" s="54" t="n">
        <f aca="false">D47*E47</f>
        <v>310098.69</v>
      </c>
      <c r="G47" s="55" t="n">
        <f aca="false">+F47/$F$204</f>
        <v>0.0131988428796501</v>
      </c>
    </row>
    <row r="48" customFormat="false" ht="15" hidden="false" customHeight="false" outlineLevel="0" collapsed="false">
      <c r="A48" s="60" t="s">
        <v>87</v>
      </c>
      <c r="B48" s="88" t="s">
        <v>88</v>
      </c>
      <c r="C48" s="50" t="s">
        <v>39</v>
      </c>
      <c r="D48" s="52" t="n">
        <v>43.8</v>
      </c>
      <c r="E48" s="54" t="n">
        <v>1354.05</v>
      </c>
      <c r="F48" s="54" t="n">
        <f aca="false">D48*E48</f>
        <v>59307.39</v>
      </c>
      <c r="G48" s="55" t="n">
        <f aca="false">+F48/$F$204</f>
        <v>0.00252432192542358</v>
      </c>
    </row>
    <row r="49" s="26" customFormat="true" ht="15" hidden="false" customHeight="false" outlineLevel="0" collapsed="false">
      <c r="A49" s="60" t="s">
        <v>89</v>
      </c>
      <c r="B49" s="88" t="s">
        <v>90</v>
      </c>
      <c r="C49" s="50" t="s">
        <v>39</v>
      </c>
      <c r="D49" s="52" t="n">
        <v>86.32</v>
      </c>
      <c r="E49" s="54" t="n">
        <v>1354.05</v>
      </c>
      <c r="F49" s="54" t="n">
        <f aca="false">D49*E49</f>
        <v>116881.596</v>
      </c>
      <c r="G49" s="55" t="n">
        <f aca="false">+F49/$F$204</f>
        <v>0.00497487371238729</v>
      </c>
    </row>
    <row r="50" customFormat="false" ht="15" hidden="false" customHeight="false" outlineLevel="0" collapsed="false">
      <c r="A50" s="60" t="s">
        <v>91</v>
      </c>
      <c r="B50" s="88" t="s">
        <v>92</v>
      </c>
      <c r="C50" s="50" t="s">
        <v>39</v>
      </c>
      <c r="D50" s="52" t="n">
        <v>14.65</v>
      </c>
      <c r="E50" s="54" t="n">
        <v>27187.2</v>
      </c>
      <c r="F50" s="54" t="n">
        <f aca="false">D50*E50</f>
        <v>398292.48</v>
      </c>
      <c r="G50" s="55" t="n">
        <f aca="false">+F50/$F$204</f>
        <v>0.0169526671127381</v>
      </c>
    </row>
    <row r="51" customFormat="false" ht="15" hidden="false" customHeight="false" outlineLevel="0" collapsed="false">
      <c r="A51" s="60" t="s">
        <v>93</v>
      </c>
      <c r="B51" s="88" t="s">
        <v>94</v>
      </c>
      <c r="C51" s="50" t="s">
        <v>39</v>
      </c>
      <c r="D51" s="52" t="n">
        <v>19.56</v>
      </c>
      <c r="E51" s="54" t="n">
        <v>34515</v>
      </c>
      <c r="F51" s="54" t="n">
        <f aca="false">D51*E51</f>
        <v>675113.4</v>
      </c>
      <c r="G51" s="55" t="n">
        <f aca="false">+F51/$F$204</f>
        <v>0.0287350962125843</v>
      </c>
    </row>
    <row r="52" s="26" customFormat="true" ht="15" hidden="false" customHeight="false" outlineLevel="0" collapsed="false">
      <c r="A52" s="60" t="s">
        <v>95</v>
      </c>
      <c r="B52" s="88" t="s">
        <v>96</v>
      </c>
      <c r="C52" s="50" t="s">
        <v>39</v>
      </c>
      <c r="D52" s="52" t="n">
        <v>15.65</v>
      </c>
      <c r="E52" s="54" t="n">
        <v>30975</v>
      </c>
      <c r="F52" s="54" t="n">
        <f aca="false">D52*E52</f>
        <v>484758.75</v>
      </c>
      <c r="G52" s="55" t="n">
        <f aca="false">+F52/$F$204</f>
        <v>0.0206329622862501</v>
      </c>
    </row>
    <row r="53" customFormat="false" ht="15" hidden="false" customHeight="false" outlineLevel="0" collapsed="false">
      <c r="A53" s="60" t="s">
        <v>97</v>
      </c>
      <c r="B53" s="88" t="s">
        <v>98</v>
      </c>
      <c r="C53" s="50" t="s">
        <v>36</v>
      </c>
      <c r="D53" s="52" t="n">
        <v>80</v>
      </c>
      <c r="E53" s="54" t="n">
        <v>1432.8523952325</v>
      </c>
      <c r="F53" s="54" t="n">
        <f aca="false">D53*E53</f>
        <v>114628.1916186</v>
      </c>
      <c r="G53" s="55" t="n">
        <f aca="false">+F53/$F$204</f>
        <v>0.00487896124537747</v>
      </c>
    </row>
    <row r="54" customFormat="false" ht="15" hidden="false" customHeight="false" outlineLevel="0" collapsed="false">
      <c r="A54" s="60" t="s">
        <v>99</v>
      </c>
      <c r="B54" s="88" t="s">
        <v>100</v>
      </c>
      <c r="C54" s="50" t="s">
        <v>101</v>
      </c>
      <c r="D54" s="52" t="n">
        <v>2</v>
      </c>
      <c r="E54" s="54" t="n">
        <v>38055</v>
      </c>
      <c r="F54" s="54" t="n">
        <f aca="false">D54*E54</f>
        <v>76110</v>
      </c>
      <c r="G54" s="55" t="n">
        <f aca="false">+F54/$F$204</f>
        <v>0.00323949750181198</v>
      </c>
    </row>
    <row r="55" customFormat="false" ht="15" hidden="false" customHeight="false" outlineLevel="0" collapsed="false">
      <c r="A55" s="60" t="s">
        <v>102</v>
      </c>
      <c r="B55" s="88" t="s">
        <v>103</v>
      </c>
      <c r="C55" s="50" t="s">
        <v>36</v>
      </c>
      <c r="D55" s="52" t="n">
        <v>156.56</v>
      </c>
      <c r="E55" s="54" t="n">
        <v>1106.25</v>
      </c>
      <c r="F55" s="54" t="n">
        <f aca="false">D55*E55</f>
        <v>173194.5</v>
      </c>
      <c r="G55" s="55" t="n">
        <f aca="false">+F55/$F$204</f>
        <v>0.00737174024540237</v>
      </c>
    </row>
    <row r="56" customFormat="false" ht="15" hidden="false" customHeight="false" outlineLevel="0" collapsed="false">
      <c r="A56" s="60" t="s">
        <v>104</v>
      </c>
      <c r="B56" s="88" t="s">
        <v>105</v>
      </c>
      <c r="C56" s="50" t="s">
        <v>36</v>
      </c>
      <c r="D56" s="52" t="n">
        <v>252.25</v>
      </c>
      <c r="E56" s="54" t="n">
        <v>1088.4303050775</v>
      </c>
      <c r="F56" s="54" t="n">
        <f aca="false">D56*E56</f>
        <v>274556.544455799</v>
      </c>
      <c r="G56" s="55" t="n">
        <f aca="false">+F56/$F$204</f>
        <v>0.0116860496632596</v>
      </c>
    </row>
    <row r="57" s="26" customFormat="true" ht="15" hidden="false" customHeight="false" outlineLevel="0" collapsed="false">
      <c r="A57" s="60" t="s">
        <v>106</v>
      </c>
      <c r="B57" s="88" t="s">
        <v>107</v>
      </c>
      <c r="C57" s="50" t="s">
        <v>101</v>
      </c>
      <c r="D57" s="52" t="n">
        <v>2</v>
      </c>
      <c r="E57" s="54" t="n">
        <v>62757.12</v>
      </c>
      <c r="F57" s="54" t="n">
        <f aca="false">D57*E57</f>
        <v>125514.24</v>
      </c>
      <c r="G57" s="55" t="n">
        <f aca="false">+F57/$F$204</f>
        <v>0.00534230806624397</v>
      </c>
    </row>
    <row r="58" s="26" customFormat="true" ht="15.75" hidden="false" customHeight="false" outlineLevel="0" collapsed="false">
      <c r="A58" s="60"/>
      <c r="B58" s="88"/>
      <c r="C58" s="50"/>
      <c r="D58" s="52"/>
      <c r="E58" s="54" t="n">
        <v>0</v>
      </c>
      <c r="F58" s="54" t="n">
        <f aca="false">D58*E58</f>
        <v>0</v>
      </c>
      <c r="G58" s="55" t="n">
        <f aca="false">+F58/$F$204</f>
        <v>0</v>
      </c>
    </row>
    <row r="59" customFormat="false" ht="20.1" hidden="false" customHeight="true" outlineLevel="0" collapsed="false">
      <c r="A59" s="44" t="s">
        <v>108</v>
      </c>
      <c r="B59" s="89" t="s">
        <v>109</v>
      </c>
      <c r="C59" s="90"/>
      <c r="D59" s="91"/>
      <c r="E59" s="62"/>
      <c r="F59" s="62" t="n">
        <f aca="false">SUM(F60:F61)</f>
        <v>397966.8</v>
      </c>
      <c r="G59" s="63" t="n">
        <f aca="false">SUM(G60:G61)</f>
        <v>0.0169388050769164</v>
      </c>
    </row>
    <row r="60" customFormat="false" ht="20.25" hidden="false" customHeight="true" outlineLevel="0" collapsed="false">
      <c r="A60" s="60" t="s">
        <v>110</v>
      </c>
      <c r="B60" s="88" t="s">
        <v>111</v>
      </c>
      <c r="C60" s="50" t="s">
        <v>36</v>
      </c>
      <c r="D60" s="52" t="n">
        <v>13.5</v>
      </c>
      <c r="E60" s="54" t="n">
        <v>1947</v>
      </c>
      <c r="F60" s="54" t="n">
        <f aca="false">D60*E60</f>
        <v>26284.5</v>
      </c>
      <c r="G60" s="55" t="n">
        <f aca="false">+F60/$F$204</f>
        <v>0.00111875669539321</v>
      </c>
    </row>
    <row r="61" customFormat="false" ht="18" hidden="false" customHeight="true" outlineLevel="0" collapsed="false">
      <c r="A61" s="60" t="s">
        <v>112</v>
      </c>
      <c r="B61" s="88" t="s">
        <v>113</v>
      </c>
      <c r="C61" s="50" t="s">
        <v>36</v>
      </c>
      <c r="D61" s="52" t="n">
        <v>166</v>
      </c>
      <c r="E61" s="54" t="n">
        <v>2239.05</v>
      </c>
      <c r="F61" s="54" t="n">
        <f aca="false">D61*E61</f>
        <v>371682.3</v>
      </c>
      <c r="G61" s="55" t="n">
        <f aca="false">+F61/$F$204</f>
        <v>0.0158200483815232</v>
      </c>
    </row>
    <row r="62" customFormat="false" ht="15" hidden="false" customHeight="true" outlineLevel="0" collapsed="false">
      <c r="A62" s="104"/>
      <c r="B62" s="105"/>
      <c r="C62" s="106"/>
      <c r="D62" s="107"/>
      <c r="E62" s="108"/>
      <c r="F62" s="108"/>
      <c r="G62" s="109"/>
    </row>
    <row r="63" customFormat="false" ht="31.5" hidden="false" customHeight="true" outlineLevel="0" collapsed="false">
      <c r="A63" s="93" t="s">
        <v>114</v>
      </c>
      <c r="B63" s="94" t="s">
        <v>115</v>
      </c>
      <c r="C63" s="110"/>
      <c r="D63" s="110"/>
      <c r="E63" s="97"/>
      <c r="F63" s="97"/>
      <c r="G63" s="98" t="n">
        <f aca="false">SUM(G64:G72)</f>
        <v>0</v>
      </c>
      <c r="H63" s="85" t="s">
        <v>46</v>
      </c>
      <c r="I63" s="86"/>
      <c r="J63" s="86"/>
      <c r="K63" s="86"/>
      <c r="L63" s="87"/>
    </row>
    <row r="64" customFormat="false" ht="20.1" hidden="false" customHeight="true" outlineLevel="0" collapsed="false">
      <c r="A64" s="60" t="s">
        <v>116</v>
      </c>
      <c r="B64" s="88" t="s">
        <v>88</v>
      </c>
      <c r="C64" s="50" t="s">
        <v>39</v>
      </c>
      <c r="D64" s="52" t="n">
        <v>2.97</v>
      </c>
      <c r="E64" s="56"/>
      <c r="F64" s="56" t="s">
        <v>28</v>
      </c>
      <c r="G64" s="56" t="s">
        <v>28</v>
      </c>
    </row>
    <row r="65" customFormat="false" ht="20.1" hidden="false" customHeight="true" outlineLevel="0" collapsed="false">
      <c r="A65" s="60" t="s">
        <v>117</v>
      </c>
      <c r="B65" s="88" t="s">
        <v>118</v>
      </c>
      <c r="C65" s="50" t="s">
        <v>39</v>
      </c>
      <c r="D65" s="52" t="n">
        <v>9.9</v>
      </c>
      <c r="E65" s="56"/>
      <c r="F65" s="56" t="s">
        <v>28</v>
      </c>
      <c r="G65" s="56" t="s">
        <v>28</v>
      </c>
    </row>
    <row r="66" customFormat="false" ht="20.1" hidden="false" customHeight="true" outlineLevel="0" collapsed="false">
      <c r="A66" s="60" t="s">
        <v>119</v>
      </c>
      <c r="B66" s="88" t="s">
        <v>120</v>
      </c>
      <c r="C66" s="50" t="s">
        <v>22</v>
      </c>
      <c r="D66" s="52" t="n">
        <v>1</v>
      </c>
      <c r="E66" s="56"/>
      <c r="F66" s="56" t="s">
        <v>28</v>
      </c>
      <c r="G66" s="56" t="s">
        <v>28</v>
      </c>
    </row>
    <row r="67" customFormat="false" ht="20.1" hidden="false" customHeight="true" outlineLevel="0" collapsed="false">
      <c r="A67" s="60" t="s">
        <v>121</v>
      </c>
      <c r="B67" s="88" t="s">
        <v>122</v>
      </c>
      <c r="C67" s="50" t="s">
        <v>22</v>
      </c>
      <c r="D67" s="52" t="n">
        <v>1</v>
      </c>
      <c r="E67" s="56"/>
      <c r="F67" s="56" t="s">
        <v>28</v>
      </c>
      <c r="G67" s="56" t="s">
        <v>28</v>
      </c>
    </row>
    <row r="68" customFormat="false" ht="20.1" hidden="false" customHeight="true" outlineLevel="0" collapsed="false">
      <c r="A68" s="60" t="s">
        <v>123</v>
      </c>
      <c r="B68" s="88" t="s">
        <v>124</v>
      </c>
      <c r="C68" s="50" t="s">
        <v>51</v>
      </c>
      <c r="D68" s="52" t="n">
        <v>25</v>
      </c>
      <c r="E68" s="56"/>
      <c r="F68" s="56" t="s">
        <v>28</v>
      </c>
      <c r="G68" s="56" t="s">
        <v>28</v>
      </c>
    </row>
    <row r="69" customFormat="false" ht="20.1" hidden="false" customHeight="true" outlineLevel="0" collapsed="false">
      <c r="A69" s="60" t="s">
        <v>125</v>
      </c>
      <c r="B69" s="88" t="s">
        <v>126</v>
      </c>
      <c r="C69" s="50" t="s">
        <v>101</v>
      </c>
      <c r="D69" s="52" t="n">
        <v>2</v>
      </c>
      <c r="E69" s="56"/>
      <c r="F69" s="56" t="s">
        <v>28</v>
      </c>
      <c r="G69" s="56" t="s">
        <v>28</v>
      </c>
    </row>
    <row r="70" customFormat="false" ht="20.1" hidden="false" customHeight="true" outlineLevel="0" collapsed="false">
      <c r="A70" s="60" t="s">
        <v>127</v>
      </c>
      <c r="B70" s="88" t="s">
        <v>128</v>
      </c>
      <c r="C70" s="50" t="s">
        <v>51</v>
      </c>
      <c r="D70" s="52" t="n">
        <v>19.65</v>
      </c>
      <c r="E70" s="56"/>
      <c r="F70" s="56" t="s">
        <v>28</v>
      </c>
      <c r="G70" s="56" t="s">
        <v>28</v>
      </c>
    </row>
    <row r="71" customFormat="false" ht="20.1" hidden="false" customHeight="true" outlineLevel="0" collapsed="false">
      <c r="A71" s="60" t="s">
        <v>129</v>
      </c>
      <c r="B71" s="88" t="s">
        <v>130</v>
      </c>
      <c r="C71" s="50" t="s">
        <v>101</v>
      </c>
      <c r="D71" s="52" t="n">
        <v>1</v>
      </c>
      <c r="E71" s="56"/>
      <c r="F71" s="56" t="s">
        <v>28</v>
      </c>
      <c r="G71" s="56" t="s">
        <v>28</v>
      </c>
    </row>
    <row r="72" customFormat="false" ht="16.5" hidden="false" customHeight="true" outlineLevel="0" collapsed="false">
      <c r="A72" s="60"/>
      <c r="B72" s="88"/>
      <c r="C72" s="50"/>
      <c r="D72" s="52"/>
      <c r="E72" s="54"/>
      <c r="F72" s="54" t="n">
        <f aca="false">D72*E72</f>
        <v>0</v>
      </c>
      <c r="G72" s="55" t="n">
        <f aca="false">+F72/$F$204</f>
        <v>0</v>
      </c>
    </row>
    <row r="73" customFormat="false" ht="20.1" hidden="false" customHeight="true" outlineLevel="0" collapsed="false">
      <c r="A73" s="44" t="s">
        <v>131</v>
      </c>
      <c r="B73" s="61" t="s">
        <v>132</v>
      </c>
      <c r="C73" s="61"/>
      <c r="D73" s="61"/>
      <c r="E73" s="62"/>
      <c r="F73" s="62" t="n">
        <f aca="false">SUM(F74:F87)</f>
        <v>8712417.60322811</v>
      </c>
      <c r="G73" s="63" t="n">
        <f aca="false">SUM(G74:G87)</f>
        <v>0.37082978662988</v>
      </c>
    </row>
    <row r="74" s="26" customFormat="true" ht="30" hidden="false" customHeight="false" outlineLevel="0" collapsed="false">
      <c r="A74" s="60" t="s">
        <v>133</v>
      </c>
      <c r="B74" s="88" t="s">
        <v>134</v>
      </c>
      <c r="C74" s="50" t="s">
        <v>22</v>
      </c>
      <c r="D74" s="52" t="n">
        <v>1</v>
      </c>
      <c r="E74" s="54" t="n">
        <v>327273.519672</v>
      </c>
      <c r="F74" s="54" t="n">
        <f aca="false">D74*E74</f>
        <v>327273.519672</v>
      </c>
      <c r="G74" s="55" t="n">
        <f aca="false">+F74/$F$204</f>
        <v>0.0139298613767791</v>
      </c>
    </row>
    <row r="75" customFormat="false" ht="15" hidden="false" customHeight="false" outlineLevel="0" collapsed="false">
      <c r="A75" s="60" t="s">
        <v>135</v>
      </c>
      <c r="B75" s="88" t="s">
        <v>136</v>
      </c>
      <c r="C75" s="50" t="s">
        <v>22</v>
      </c>
      <c r="D75" s="52" t="n">
        <v>1</v>
      </c>
      <c r="E75" s="54" t="n">
        <v>214099.2</v>
      </c>
      <c r="F75" s="54" t="n">
        <f aca="false">D75*E75</f>
        <v>214099.2</v>
      </c>
      <c r="G75" s="55" t="n">
        <f aca="false">+F75/$F$204</f>
        <v>0.0091127818097483</v>
      </c>
    </row>
    <row r="76" s="26" customFormat="true" ht="30" hidden="false" customHeight="false" outlineLevel="0" collapsed="false">
      <c r="A76" s="60" t="s">
        <v>137</v>
      </c>
      <c r="B76" s="88" t="s">
        <v>138</v>
      </c>
      <c r="C76" s="50" t="s">
        <v>22</v>
      </c>
      <c r="D76" s="52" t="n">
        <v>1</v>
      </c>
      <c r="E76" s="54" t="n">
        <v>327273.519672</v>
      </c>
      <c r="F76" s="54" t="n">
        <f aca="false">D76*E76</f>
        <v>327273.519672</v>
      </c>
      <c r="G76" s="55" t="n">
        <f aca="false">+F76/$F$204</f>
        <v>0.0139298613767791</v>
      </c>
    </row>
    <row r="77" customFormat="false" ht="15" hidden="false" customHeight="false" outlineLevel="0" collapsed="false">
      <c r="A77" s="60" t="s">
        <v>139</v>
      </c>
      <c r="B77" s="88" t="s">
        <v>140</v>
      </c>
      <c r="C77" s="50" t="s">
        <v>22</v>
      </c>
      <c r="D77" s="52" t="n">
        <v>1</v>
      </c>
      <c r="E77" s="54" t="n">
        <v>420392.7</v>
      </c>
      <c r="F77" s="54" t="n">
        <f aca="false">D77*E77</f>
        <v>420392.7</v>
      </c>
      <c r="G77" s="55" t="n">
        <f aca="false">+F77/$F$204</f>
        <v>0.0178933267826828</v>
      </c>
    </row>
    <row r="78" customFormat="false" ht="33.75" hidden="false" customHeight="true" outlineLevel="0" collapsed="false">
      <c r="A78" s="60" t="s">
        <v>141</v>
      </c>
      <c r="B78" s="111" t="s">
        <v>142</v>
      </c>
      <c r="C78" s="112" t="s">
        <v>22</v>
      </c>
      <c r="D78" s="52" t="n">
        <v>1</v>
      </c>
      <c r="E78" s="54" t="n">
        <v>610650</v>
      </c>
      <c r="F78" s="54" t="n">
        <f aca="false">D78*E78</f>
        <v>610650</v>
      </c>
      <c r="G78" s="55" t="n">
        <f aca="false">+F78/$F$204</f>
        <v>0.0259913171657007</v>
      </c>
    </row>
    <row r="79" customFormat="false" ht="34.5" hidden="false" customHeight="true" outlineLevel="0" collapsed="false">
      <c r="A79" s="60" t="s">
        <v>141</v>
      </c>
      <c r="B79" s="111" t="s">
        <v>143</v>
      </c>
      <c r="C79" s="112" t="s">
        <v>22</v>
      </c>
      <c r="D79" s="52" t="n">
        <v>1</v>
      </c>
      <c r="E79" s="54" t="n">
        <v>581005.173408</v>
      </c>
      <c r="F79" s="54" t="n">
        <f aca="false">D79*E79</f>
        <v>581005.173408</v>
      </c>
      <c r="G79" s="55" t="n">
        <f aca="false">+F79/$F$204</f>
        <v>0.0247295336722513</v>
      </c>
    </row>
    <row r="80" customFormat="false" ht="20.25" hidden="false" customHeight="true" outlineLevel="0" collapsed="false">
      <c r="A80" s="60" t="s">
        <v>144</v>
      </c>
      <c r="B80" s="88" t="s">
        <v>145</v>
      </c>
      <c r="C80" s="50" t="s">
        <v>22</v>
      </c>
      <c r="D80" s="52" t="n">
        <v>1</v>
      </c>
      <c r="E80" s="54" t="n">
        <v>139051.2</v>
      </c>
      <c r="F80" s="54" t="n">
        <f aca="false">D80*E80</f>
        <v>139051.2</v>
      </c>
      <c r="G80" s="55" t="n">
        <f aca="false">+F80/$F$204</f>
        <v>0.00591848659865928</v>
      </c>
    </row>
    <row r="81" customFormat="false" ht="30" hidden="false" customHeight="false" outlineLevel="0" collapsed="false">
      <c r="A81" s="60" t="s">
        <v>146</v>
      </c>
      <c r="B81" s="88" t="s">
        <v>147</v>
      </c>
      <c r="C81" s="50" t="s">
        <v>51</v>
      </c>
      <c r="D81" s="52" t="n">
        <v>45</v>
      </c>
      <c r="E81" s="54" t="n">
        <v>4818.01151273475</v>
      </c>
      <c r="F81" s="54" t="n">
        <f aca="false">D81*E81</f>
        <v>216810.518073064</v>
      </c>
      <c r="G81" s="55" t="n">
        <f aca="false">+F81/$F$204</f>
        <v>0.00922818462310144</v>
      </c>
    </row>
    <row r="82" customFormat="false" ht="30" hidden="false" customHeight="true" outlineLevel="0" collapsed="false">
      <c r="A82" s="60" t="s">
        <v>148</v>
      </c>
      <c r="B82" s="88" t="s">
        <v>149</v>
      </c>
      <c r="C82" s="50" t="s">
        <v>51</v>
      </c>
      <c r="D82" s="52" t="n">
        <v>82</v>
      </c>
      <c r="E82" s="54" t="n">
        <v>3204.94298839852</v>
      </c>
      <c r="F82" s="54" t="n">
        <f aca="false">D82*E82</f>
        <v>262805.325048679</v>
      </c>
      <c r="G82" s="55" t="n">
        <f aca="false">+F82/$F$204</f>
        <v>0.0111858782546062</v>
      </c>
    </row>
    <row r="83" customFormat="false" ht="31.5" hidden="false" customHeight="true" outlineLevel="0" collapsed="false">
      <c r="A83" s="60" t="s">
        <v>150</v>
      </c>
      <c r="B83" s="111" t="s">
        <v>151</v>
      </c>
      <c r="C83" s="112" t="s">
        <v>22</v>
      </c>
      <c r="D83" s="52" t="n">
        <v>1</v>
      </c>
      <c r="E83" s="54" t="n">
        <v>1019335.92</v>
      </c>
      <c r="F83" s="54" t="n">
        <f aca="false">D83*E83</f>
        <v>1019335.92</v>
      </c>
      <c r="G83" s="55" t="n">
        <f aca="false">+F83/$F$204</f>
        <v>0.0433863640303142</v>
      </c>
    </row>
    <row r="84" customFormat="false" ht="30" hidden="false" customHeight="false" outlineLevel="0" collapsed="false">
      <c r="A84" s="60" t="s">
        <v>152</v>
      </c>
      <c r="B84" s="88" t="s">
        <v>153</v>
      </c>
      <c r="C84" s="50" t="s">
        <v>22</v>
      </c>
      <c r="D84" s="52" t="n">
        <v>1</v>
      </c>
      <c r="E84" s="54" t="n">
        <v>929250</v>
      </c>
      <c r="F84" s="54" t="n">
        <f aca="false">D84*E84</f>
        <v>929250</v>
      </c>
      <c r="G84" s="55" t="n">
        <f aca="false">+F84/$F$204</f>
        <v>0.0395520043825881</v>
      </c>
    </row>
    <row r="85" customFormat="false" ht="30" hidden="false" customHeight="false" outlineLevel="0" collapsed="false">
      <c r="A85" s="60" t="s">
        <v>154</v>
      </c>
      <c r="B85" s="111" t="s">
        <v>155</v>
      </c>
      <c r="C85" s="112" t="s">
        <v>51</v>
      </c>
      <c r="D85" s="52" t="n">
        <v>13</v>
      </c>
      <c r="E85" s="54" t="n">
        <v>8584.5</v>
      </c>
      <c r="F85" s="54" t="n">
        <f aca="false">D85*E85</f>
        <v>111598.5</v>
      </c>
      <c r="G85" s="55" t="n">
        <f aca="false">+F85/$F$204</f>
        <v>0.00475000738347082</v>
      </c>
    </row>
    <row r="86" customFormat="false" ht="29.25" hidden="false" customHeight="true" outlineLevel="0" collapsed="false">
      <c r="A86" s="60" t="s">
        <v>156</v>
      </c>
      <c r="B86" s="111" t="s">
        <v>157</v>
      </c>
      <c r="C86" s="112" t="s">
        <v>51</v>
      </c>
      <c r="D86" s="52" t="n">
        <v>10</v>
      </c>
      <c r="E86" s="54" t="n">
        <v>8770.76273543663</v>
      </c>
      <c r="F86" s="54" t="n">
        <f aca="false">D86*E86</f>
        <v>87707.6273543663</v>
      </c>
      <c r="G86" s="55" t="n">
        <f aca="false">+F86/$F$204</f>
        <v>0.00373313151628334</v>
      </c>
    </row>
    <row r="87" customFormat="false" ht="42.75" hidden="false" customHeight="true" outlineLevel="0" collapsed="false">
      <c r="A87" s="60" t="s">
        <v>158</v>
      </c>
      <c r="B87" s="111" t="s">
        <v>159</v>
      </c>
      <c r="C87" s="112" t="s">
        <v>51</v>
      </c>
      <c r="D87" s="52" t="n">
        <v>680</v>
      </c>
      <c r="E87" s="54" t="n">
        <v>5095.83</v>
      </c>
      <c r="F87" s="54" t="n">
        <f aca="false">D87*E87</f>
        <v>3465164.4</v>
      </c>
      <c r="G87" s="55" t="n">
        <f aca="false">+F87/$F$204</f>
        <v>0.147489047656915</v>
      </c>
    </row>
    <row r="88" customFormat="false" ht="16.5" hidden="false" customHeight="true" outlineLevel="0" collapsed="false">
      <c r="A88" s="60"/>
      <c r="B88" s="88"/>
      <c r="C88" s="50"/>
      <c r="D88" s="52"/>
      <c r="E88" s="54"/>
      <c r="F88" s="54" t="n">
        <f aca="false">D88*E88</f>
        <v>0</v>
      </c>
      <c r="G88" s="55" t="n">
        <f aca="false">+F88/$F$204</f>
        <v>0</v>
      </c>
    </row>
    <row r="89" s="26" customFormat="true" ht="20.1" hidden="false" customHeight="true" outlineLevel="0" collapsed="false">
      <c r="A89" s="44" t="s">
        <v>160</v>
      </c>
      <c r="B89" s="61" t="s">
        <v>161</v>
      </c>
      <c r="C89" s="61"/>
      <c r="D89" s="61"/>
      <c r="E89" s="62"/>
      <c r="F89" s="62" t="n">
        <f aca="false">SUM(F90:F99)</f>
        <v>366286.134235768</v>
      </c>
      <c r="G89" s="63" t="n">
        <f aca="false">SUM(G90:G99)</f>
        <v>0.0155903694232707</v>
      </c>
    </row>
    <row r="90" customFormat="false" ht="15" hidden="false" customHeight="false" outlineLevel="0" collapsed="false">
      <c r="A90" s="60" t="s">
        <v>162</v>
      </c>
      <c r="B90" s="88" t="s">
        <v>163</v>
      </c>
      <c r="C90" s="112" t="s">
        <v>101</v>
      </c>
      <c r="D90" s="52" t="n">
        <v>6</v>
      </c>
      <c r="E90" s="54" t="n">
        <v>10824.748798875</v>
      </c>
      <c r="F90" s="54" t="n">
        <f aca="false">D90*E90</f>
        <v>64948.49279325</v>
      </c>
      <c r="G90" s="55" t="n">
        <f aca="false">+F90/$F$204</f>
        <v>0.00276442622717365</v>
      </c>
    </row>
    <row r="91" customFormat="false" ht="15" hidden="false" customHeight="false" outlineLevel="0" collapsed="false">
      <c r="A91" s="60" t="s">
        <v>164</v>
      </c>
      <c r="B91" s="88" t="s">
        <v>165</v>
      </c>
      <c r="C91" s="112" t="s">
        <v>101</v>
      </c>
      <c r="D91" s="52" t="n">
        <v>2</v>
      </c>
      <c r="E91" s="54" t="n">
        <v>9413.07901117567</v>
      </c>
      <c r="F91" s="54" t="n">
        <f aca="false">D91*E91</f>
        <v>18826.1580223514</v>
      </c>
      <c r="G91" s="55" t="n">
        <f aca="false">+F91/$F$204</f>
        <v>0.000801304583919652</v>
      </c>
    </row>
    <row r="92" customFormat="false" ht="15" hidden="false" customHeight="false" outlineLevel="0" collapsed="false">
      <c r="A92" s="60" t="s">
        <v>166</v>
      </c>
      <c r="B92" s="88" t="s">
        <v>167</v>
      </c>
      <c r="C92" s="112" t="s">
        <v>101</v>
      </c>
      <c r="D92" s="52" t="n">
        <v>6</v>
      </c>
      <c r="E92" s="54" t="n">
        <v>7189.2671268</v>
      </c>
      <c r="F92" s="54" t="n">
        <f aca="false">D92*E92</f>
        <v>43135.6027608</v>
      </c>
      <c r="G92" s="55" t="n">
        <f aca="false">+F92/$F$204</f>
        <v>0.00183599628672665</v>
      </c>
    </row>
    <row r="93" customFormat="false" ht="15" hidden="false" customHeight="false" outlineLevel="0" collapsed="false">
      <c r="A93" s="60" t="s">
        <v>168</v>
      </c>
      <c r="B93" s="88" t="s">
        <v>169</v>
      </c>
      <c r="C93" s="112" t="s">
        <v>101</v>
      </c>
      <c r="D93" s="52" t="n">
        <v>3</v>
      </c>
      <c r="E93" s="54" t="n">
        <v>12101.2521949687</v>
      </c>
      <c r="F93" s="54" t="n">
        <f aca="false">D93*E93</f>
        <v>36303.7565849062</v>
      </c>
      <c r="G93" s="55" t="n">
        <f aca="false">+F93/$F$204</f>
        <v>0.00154520994301923</v>
      </c>
    </row>
    <row r="94" s="26" customFormat="true" ht="15" hidden="false" customHeight="false" outlineLevel="0" collapsed="false">
      <c r="A94" s="60" t="s">
        <v>170</v>
      </c>
      <c r="B94" s="88" t="s">
        <v>171</v>
      </c>
      <c r="C94" s="112" t="s">
        <v>101</v>
      </c>
      <c r="D94" s="52" t="n">
        <v>2</v>
      </c>
      <c r="E94" s="54" t="n">
        <v>11152.3506304485</v>
      </c>
      <c r="F94" s="54" t="n">
        <f aca="false">D94*E94</f>
        <v>22304.701260897</v>
      </c>
      <c r="G94" s="55" t="n">
        <f aca="false">+F94/$F$204</f>
        <v>0.000949363079928239</v>
      </c>
    </row>
    <row r="95" customFormat="false" ht="15" hidden="false" customHeight="false" outlineLevel="0" collapsed="false">
      <c r="A95" s="60" t="s">
        <v>172</v>
      </c>
      <c r="B95" s="88" t="s">
        <v>173</v>
      </c>
      <c r="C95" s="112" t="s">
        <v>101</v>
      </c>
      <c r="D95" s="52" t="n">
        <v>2</v>
      </c>
      <c r="E95" s="54" t="n">
        <v>20064.836069812</v>
      </c>
      <c r="F95" s="54" t="n">
        <f aca="false">D95*E95</f>
        <v>40129.6721396241</v>
      </c>
      <c r="G95" s="55" t="n">
        <f aca="false">+F95/$F$204</f>
        <v>0.00170805377276108</v>
      </c>
    </row>
    <row r="96" customFormat="false" ht="30" hidden="false" customHeight="false" outlineLevel="0" collapsed="false">
      <c r="A96" s="60" t="s">
        <v>174</v>
      </c>
      <c r="B96" s="88" t="s">
        <v>175</v>
      </c>
      <c r="C96" s="112" t="s">
        <v>101</v>
      </c>
      <c r="D96" s="52" t="n">
        <v>6</v>
      </c>
      <c r="E96" s="54" t="n">
        <v>10325.1764297798</v>
      </c>
      <c r="F96" s="54" t="n">
        <f aca="false">D96*E96</f>
        <v>61951.0585786785</v>
      </c>
      <c r="G96" s="55" t="n">
        <f aca="false">+F96/$F$204</f>
        <v>0.00263684534884031</v>
      </c>
    </row>
    <row r="97" customFormat="false" ht="15" hidden="false" customHeight="false" outlineLevel="0" collapsed="false">
      <c r="A97" s="60" t="s">
        <v>176</v>
      </c>
      <c r="B97" s="88" t="s">
        <v>177</v>
      </c>
      <c r="C97" s="112" t="s">
        <v>101</v>
      </c>
      <c r="D97" s="52" t="n">
        <v>3</v>
      </c>
      <c r="E97" s="54" t="n">
        <v>10755.5521027796</v>
      </c>
      <c r="F97" s="54" t="n">
        <f aca="false">D97*E97</f>
        <v>32266.6563083387</v>
      </c>
      <c r="G97" s="55" t="n">
        <f aca="false">+F97/$F$204</f>
        <v>0.00137337738145695</v>
      </c>
    </row>
    <row r="98" customFormat="false" ht="15" hidden="false" customHeight="false" outlineLevel="0" collapsed="false">
      <c r="A98" s="60" t="s">
        <v>178</v>
      </c>
      <c r="B98" s="88" t="s">
        <v>179</v>
      </c>
      <c r="C98" s="112" t="s">
        <v>101</v>
      </c>
      <c r="D98" s="52" t="n">
        <v>2</v>
      </c>
      <c r="E98" s="54" t="n">
        <v>12765.0339609375</v>
      </c>
      <c r="F98" s="54" t="n">
        <f aca="false">D98*E98</f>
        <v>25530.067921875</v>
      </c>
      <c r="G98" s="55" t="n">
        <f aca="false">+F98/$F$204</f>
        <v>0.00108664552954939</v>
      </c>
    </row>
    <row r="99" s="26" customFormat="true" ht="15" hidden="false" customHeight="false" outlineLevel="0" collapsed="false">
      <c r="A99" s="60" t="s">
        <v>180</v>
      </c>
      <c r="B99" s="88" t="s">
        <v>181</v>
      </c>
      <c r="C99" s="112" t="s">
        <v>101</v>
      </c>
      <c r="D99" s="52" t="n">
        <v>2</v>
      </c>
      <c r="E99" s="54" t="n">
        <v>10444.9839325235</v>
      </c>
      <c r="F99" s="54" t="n">
        <f aca="false">D99*E99</f>
        <v>20889.9678650471</v>
      </c>
      <c r="G99" s="55" t="n">
        <f aca="false">+F99/$F$204</f>
        <v>0.000889147269895577</v>
      </c>
    </row>
    <row r="100" s="26" customFormat="true" ht="15.75" hidden="false" customHeight="false" outlineLevel="0" collapsed="false">
      <c r="A100" s="104"/>
      <c r="B100" s="74"/>
      <c r="C100" s="113"/>
      <c r="D100" s="76"/>
      <c r="E100" s="77"/>
      <c r="F100" s="77"/>
      <c r="G100" s="109"/>
    </row>
    <row r="101" customFormat="false" ht="15.75" hidden="false" customHeight="true" outlineLevel="0" collapsed="false">
      <c r="A101" s="44" t="s">
        <v>182</v>
      </c>
      <c r="B101" s="61" t="s">
        <v>183</v>
      </c>
      <c r="C101" s="61"/>
      <c r="D101" s="61"/>
      <c r="E101" s="62"/>
      <c r="F101" s="62" t="n">
        <f aca="false">SUM(F102:F118)</f>
        <v>3001935.50503007</v>
      </c>
      <c r="G101" s="63" t="n">
        <f aca="false">SUM(G102:G117)</f>
        <v>0.127772468389772</v>
      </c>
    </row>
    <row r="102" customFormat="false" ht="30" hidden="false" customHeight="false" outlineLevel="0" collapsed="false">
      <c r="A102" s="60" t="s">
        <v>184</v>
      </c>
      <c r="B102" s="88" t="s">
        <v>185</v>
      </c>
      <c r="C102" s="50" t="s">
        <v>101</v>
      </c>
      <c r="D102" s="52" t="n">
        <v>1</v>
      </c>
      <c r="E102" s="54" t="n">
        <v>169300.5</v>
      </c>
      <c r="F102" s="54" t="n">
        <f aca="false">D102*E102</f>
        <v>169300.5</v>
      </c>
      <c r="G102" s="55" t="n">
        <f aca="false">+F102/$F$204</f>
        <v>0.00720599851275152</v>
      </c>
    </row>
    <row r="103" customFormat="false" ht="32.25" hidden="false" customHeight="true" outlineLevel="0" collapsed="false">
      <c r="A103" s="60" t="s">
        <v>186</v>
      </c>
      <c r="B103" s="111" t="s">
        <v>187</v>
      </c>
      <c r="C103" s="112" t="s">
        <v>22</v>
      </c>
      <c r="D103" s="114" t="n">
        <v>1</v>
      </c>
      <c r="E103" s="54" t="n">
        <v>292050</v>
      </c>
      <c r="F103" s="54" t="n">
        <f aca="false">D103*E103</f>
        <v>292050</v>
      </c>
      <c r="G103" s="55" t="n">
        <f aca="false">+F103/$F$204</f>
        <v>0.0124306299488134</v>
      </c>
    </row>
    <row r="104" customFormat="false" ht="30" hidden="false" customHeight="false" outlineLevel="0" collapsed="false">
      <c r="A104" s="60" t="s">
        <v>188</v>
      </c>
      <c r="B104" s="88" t="s">
        <v>189</v>
      </c>
      <c r="C104" s="50" t="s">
        <v>22</v>
      </c>
      <c r="D104" s="52" t="n">
        <v>1</v>
      </c>
      <c r="E104" s="54" t="n">
        <v>133192.5</v>
      </c>
      <c r="F104" s="54" t="n">
        <f aca="false">D104*E104</f>
        <v>133192.5</v>
      </c>
      <c r="G104" s="55" t="n">
        <f aca="false">+F104/$F$204</f>
        <v>0.00566912062817096</v>
      </c>
    </row>
    <row r="105" s="26" customFormat="true" ht="33" hidden="false" customHeight="true" outlineLevel="0" collapsed="false">
      <c r="A105" s="64" t="s">
        <v>190</v>
      </c>
      <c r="B105" s="92" t="s">
        <v>191</v>
      </c>
      <c r="C105" s="66" t="s">
        <v>51</v>
      </c>
      <c r="D105" s="67" t="n">
        <v>680</v>
      </c>
      <c r="E105" s="69" t="n">
        <v>499.14</v>
      </c>
      <c r="F105" s="69" t="n">
        <f aca="false">D105*E105</f>
        <v>339415.2</v>
      </c>
      <c r="G105" s="70" t="n">
        <f aca="false">+F105/$F$204</f>
        <v>0.0144466521150573</v>
      </c>
    </row>
    <row r="106" customFormat="false" ht="18.75" hidden="false" customHeight="true" outlineLevel="0" collapsed="false">
      <c r="A106" s="115"/>
      <c r="B106" s="116" t="s">
        <v>192</v>
      </c>
      <c r="C106" s="117"/>
      <c r="D106" s="118"/>
      <c r="E106" s="119"/>
      <c r="F106" s="119"/>
      <c r="G106" s="120"/>
    </row>
    <row r="107" customFormat="false" ht="21.95" hidden="false" customHeight="true" outlineLevel="0" collapsed="false">
      <c r="A107" s="64" t="s">
        <v>193</v>
      </c>
      <c r="B107" s="121" t="s">
        <v>194</v>
      </c>
      <c r="C107" s="122" t="s">
        <v>195</v>
      </c>
      <c r="D107" s="123" t="n">
        <v>24</v>
      </c>
      <c r="E107" s="54" t="n">
        <v>1469.14869253331</v>
      </c>
      <c r="F107" s="54" t="n">
        <f aca="false">D107*E107</f>
        <v>35259.5686207994</v>
      </c>
      <c r="G107" s="55" t="n">
        <f aca="false">+F107/$F$204</f>
        <v>0.00150076579243263</v>
      </c>
    </row>
    <row r="108" customFormat="false" ht="21.95" hidden="false" customHeight="true" outlineLevel="0" collapsed="false">
      <c r="A108" s="64" t="s">
        <v>196</v>
      </c>
      <c r="B108" s="121" t="s">
        <v>197</v>
      </c>
      <c r="C108" s="122" t="s">
        <v>195</v>
      </c>
      <c r="D108" s="123" t="n">
        <v>16</v>
      </c>
      <c r="E108" s="54" t="n">
        <v>1479.4074474544</v>
      </c>
      <c r="F108" s="54" t="n">
        <f aca="false">D108*E108</f>
        <v>23670.5191592704</v>
      </c>
      <c r="G108" s="55" t="n">
        <f aca="false">+F108/$F$204</f>
        <v>0.00100749688192155</v>
      </c>
    </row>
    <row r="109" customFormat="false" ht="32.25" hidden="false" customHeight="true" outlineLevel="0" collapsed="false">
      <c r="A109" s="64" t="s">
        <v>198</v>
      </c>
      <c r="B109" s="121" t="s">
        <v>199</v>
      </c>
      <c r="C109" s="122" t="s">
        <v>195</v>
      </c>
      <c r="D109" s="123" t="n">
        <v>15</v>
      </c>
      <c r="E109" s="54" t="n">
        <v>1604.0625</v>
      </c>
      <c r="F109" s="54" t="n">
        <f aca="false">D109*E109</f>
        <v>24060.9375</v>
      </c>
      <c r="G109" s="55" t="n">
        <f aca="false">+F109/$F$204</f>
        <v>0.00102411439919201</v>
      </c>
    </row>
    <row r="110" customFormat="false" ht="21.95" hidden="false" customHeight="true" outlineLevel="0" collapsed="false">
      <c r="A110" s="64" t="s">
        <v>200</v>
      </c>
      <c r="B110" s="121" t="s">
        <v>201</v>
      </c>
      <c r="C110" s="122" t="s">
        <v>195</v>
      </c>
      <c r="D110" s="123" t="n">
        <v>10</v>
      </c>
      <c r="E110" s="54" t="n">
        <v>1604.0625</v>
      </c>
      <c r="F110" s="54" t="n">
        <f aca="false">D110*E110</f>
        <v>16040.625</v>
      </c>
      <c r="G110" s="55" t="n">
        <f aca="false">+F110/$F$204</f>
        <v>0.000682742932794675</v>
      </c>
    </row>
    <row r="111" customFormat="false" ht="30" hidden="false" customHeight="false" outlineLevel="0" collapsed="false">
      <c r="A111" s="60" t="s">
        <v>202</v>
      </c>
      <c r="B111" s="99" t="s">
        <v>203</v>
      </c>
      <c r="C111" s="100" t="s">
        <v>101</v>
      </c>
      <c r="D111" s="101" t="n">
        <v>9</v>
      </c>
      <c r="E111" s="124" t="n">
        <v>12832.5</v>
      </c>
      <c r="F111" s="124" t="n">
        <f aca="false">D111*E111</f>
        <v>115492.5</v>
      </c>
      <c r="G111" s="125" t="n">
        <f aca="false">+F111/$F$204</f>
        <v>0.00491574911612166</v>
      </c>
    </row>
    <row r="112" s="26" customFormat="true" ht="30" hidden="false" customHeight="false" outlineLevel="0" collapsed="false">
      <c r="A112" s="60" t="s">
        <v>204</v>
      </c>
      <c r="B112" s="88" t="s">
        <v>205</v>
      </c>
      <c r="C112" s="50" t="s">
        <v>101</v>
      </c>
      <c r="D112" s="52" t="n">
        <v>4</v>
      </c>
      <c r="E112" s="54" t="n">
        <v>93102</v>
      </c>
      <c r="F112" s="54" t="n">
        <f aca="false">D112*E112</f>
        <v>372408</v>
      </c>
      <c r="G112" s="55" t="n">
        <f aca="false">+F112/$F$204</f>
        <v>0.0158509366135172</v>
      </c>
    </row>
    <row r="113" customFormat="false" ht="28.5" hidden="false" customHeight="true" outlineLevel="0" collapsed="false">
      <c r="A113" s="60" t="s">
        <v>206</v>
      </c>
      <c r="B113" s="88" t="s">
        <v>207</v>
      </c>
      <c r="C113" s="50" t="s">
        <v>101</v>
      </c>
      <c r="D113" s="52" t="n">
        <v>61</v>
      </c>
      <c r="E113" s="54" t="n">
        <v>5221.5</v>
      </c>
      <c r="F113" s="54" t="n">
        <f aca="false">D113*E113</f>
        <v>318511.5</v>
      </c>
      <c r="G113" s="55" t="n">
        <f aca="false">+F113/$F$204</f>
        <v>0.0135569203593271</v>
      </c>
    </row>
    <row r="114" customFormat="false" ht="30" hidden="false" customHeight="false" outlineLevel="0" collapsed="false">
      <c r="A114" s="60" t="s">
        <v>208</v>
      </c>
      <c r="B114" s="92" t="s">
        <v>209</v>
      </c>
      <c r="C114" s="66" t="s">
        <v>101</v>
      </c>
      <c r="D114" s="67" t="n">
        <v>20</v>
      </c>
      <c r="E114" s="69" t="n">
        <v>9934.0077375</v>
      </c>
      <c r="F114" s="69" t="n">
        <f aca="false">D114*E114</f>
        <v>198680.15475</v>
      </c>
      <c r="G114" s="55" t="n">
        <f aca="false">+F114/$F$204</f>
        <v>0.00845649540102801</v>
      </c>
    </row>
    <row r="115" customFormat="false" ht="28.5" hidden="false" customHeight="true" outlineLevel="0" collapsed="false">
      <c r="A115" s="60" t="s">
        <v>210</v>
      </c>
      <c r="B115" s="88" t="s">
        <v>211</v>
      </c>
      <c r="C115" s="50" t="s">
        <v>101</v>
      </c>
      <c r="D115" s="52" t="n">
        <v>65</v>
      </c>
      <c r="E115" s="54" t="n">
        <v>2566.5</v>
      </c>
      <c r="F115" s="54" t="n">
        <f aca="false">D115*E115</f>
        <v>166822.5</v>
      </c>
      <c r="G115" s="55" t="n">
        <f aca="false">+F115/$F$204</f>
        <v>0.00710052650106462</v>
      </c>
    </row>
    <row r="116" customFormat="false" ht="15" hidden="false" customHeight="false" outlineLevel="0" collapsed="false">
      <c r="A116" s="60" t="s">
        <v>212</v>
      </c>
      <c r="B116" s="92" t="s">
        <v>213</v>
      </c>
      <c r="C116" s="66" t="s">
        <v>214</v>
      </c>
      <c r="D116" s="67" t="n">
        <v>1</v>
      </c>
      <c r="E116" s="69" t="n">
        <v>504450</v>
      </c>
      <c r="F116" s="69" t="n">
        <f aca="false">D116*E116</f>
        <v>504450</v>
      </c>
      <c r="G116" s="55" t="n">
        <f aca="false">+F116/$F$204</f>
        <v>0.021471088093405</v>
      </c>
    </row>
    <row r="117" customFormat="false" ht="15" hidden="false" customHeight="false" outlineLevel="0" collapsed="false">
      <c r="A117" s="60" t="s">
        <v>215</v>
      </c>
      <c r="B117" s="92" t="s">
        <v>216</v>
      </c>
      <c r="C117" s="66" t="s">
        <v>195</v>
      </c>
      <c r="D117" s="67" t="n">
        <v>2</v>
      </c>
      <c r="E117" s="69" t="n">
        <v>146290.5</v>
      </c>
      <c r="F117" s="69" t="n">
        <f aca="false">D117*E117</f>
        <v>292581</v>
      </c>
      <c r="G117" s="55" t="n">
        <f aca="false">+F117/$F$204</f>
        <v>0.0124532310941749</v>
      </c>
    </row>
    <row r="118" s="26" customFormat="true" ht="15.75" hidden="false" customHeight="false" outlineLevel="0" collapsed="false">
      <c r="A118" s="104"/>
      <c r="B118" s="74"/>
      <c r="C118" s="113"/>
      <c r="D118" s="76"/>
      <c r="E118" s="77"/>
      <c r="F118" s="77"/>
      <c r="G118" s="109"/>
    </row>
    <row r="119" customFormat="false" ht="20.1" hidden="false" customHeight="true" outlineLevel="0" collapsed="false">
      <c r="A119" s="44" t="s">
        <v>217</v>
      </c>
      <c r="B119" s="89" t="s">
        <v>218</v>
      </c>
      <c r="C119" s="90"/>
      <c r="D119" s="91"/>
      <c r="E119" s="62"/>
      <c r="F119" s="62" t="n">
        <f aca="false">SUM(F121:F138)</f>
        <v>1434530.31183139</v>
      </c>
      <c r="G119" s="63" t="n">
        <f aca="false">SUM(G120:G138)</f>
        <v>0.0610584333392636</v>
      </c>
    </row>
    <row r="120" customFormat="false" ht="23.25" hidden="false" customHeight="true" outlineLevel="0" collapsed="false">
      <c r="A120" s="126" t="s">
        <v>219</v>
      </c>
      <c r="B120" s="127" t="s">
        <v>220</v>
      </c>
      <c r="C120" s="128"/>
      <c r="D120" s="129"/>
      <c r="E120" s="130"/>
      <c r="F120" s="130"/>
      <c r="G120" s="131" t="n">
        <f aca="false">+F120/$F$204</f>
        <v>0</v>
      </c>
    </row>
    <row r="121" customFormat="false" ht="17.25" hidden="false" customHeight="true" outlineLevel="0" collapsed="false">
      <c r="A121" s="60" t="s">
        <v>221</v>
      </c>
      <c r="B121" s="88" t="s">
        <v>222</v>
      </c>
      <c r="C121" s="50" t="s">
        <v>22</v>
      </c>
      <c r="D121" s="52" t="n">
        <v>1</v>
      </c>
      <c r="E121" s="54" t="n">
        <v>57631.2</v>
      </c>
      <c r="F121" s="54" t="n">
        <f aca="false">D121*E121</f>
        <v>57631.2</v>
      </c>
      <c r="G121" s="55" t="n">
        <f aca="false">+F121/$F$204</f>
        <v>0.00245297764323251</v>
      </c>
    </row>
    <row r="122" customFormat="false" ht="30.75" hidden="false" customHeight="true" outlineLevel="0" collapsed="false">
      <c r="A122" s="60" t="s">
        <v>223</v>
      </c>
      <c r="B122" s="132" t="s">
        <v>224</v>
      </c>
      <c r="C122" s="50" t="s">
        <v>51</v>
      </c>
      <c r="D122" s="52" t="n">
        <v>25</v>
      </c>
      <c r="E122" s="54" t="n">
        <v>1791.2086533</v>
      </c>
      <c r="F122" s="54" t="n">
        <f aca="false">D122*E122</f>
        <v>44780.2163325</v>
      </c>
      <c r="G122" s="55" t="n">
        <f aca="false">+F122/$F$204</f>
        <v>0.00190599656996102</v>
      </c>
    </row>
    <row r="123" customFormat="false" ht="15" hidden="false" customHeight="false" outlineLevel="0" collapsed="false">
      <c r="A123" s="60" t="s">
        <v>225</v>
      </c>
      <c r="B123" s="132" t="s">
        <v>226</v>
      </c>
      <c r="C123" s="50" t="s">
        <v>227</v>
      </c>
      <c r="D123" s="52" t="n">
        <v>12</v>
      </c>
      <c r="E123" s="54" t="n">
        <v>8695.241454141</v>
      </c>
      <c r="F123" s="54" t="n">
        <f aca="false">D123*E123</f>
        <v>104342.897449692</v>
      </c>
      <c r="G123" s="55" t="n">
        <f aca="false">+F123/$F$204</f>
        <v>0.00444118454368809</v>
      </c>
    </row>
    <row r="124" customFormat="false" ht="15" hidden="false" customHeight="false" outlineLevel="0" collapsed="false">
      <c r="A124" s="60" t="s">
        <v>228</v>
      </c>
      <c r="B124" s="132" t="s">
        <v>229</v>
      </c>
      <c r="C124" s="50" t="s">
        <v>22</v>
      </c>
      <c r="D124" s="52" t="n">
        <v>1</v>
      </c>
      <c r="E124" s="54" t="n">
        <v>16418.6491392</v>
      </c>
      <c r="F124" s="54" t="n">
        <f aca="false">D124*E124</f>
        <v>16418.6491392</v>
      </c>
      <c r="G124" s="55" t="n">
        <f aca="false">+F124/$F$204</f>
        <v>0.000698832911175479</v>
      </c>
    </row>
    <row r="125" customFormat="false" ht="15" hidden="false" customHeight="false" outlineLevel="0" collapsed="false">
      <c r="A125" s="133" t="s">
        <v>230</v>
      </c>
      <c r="B125" s="116" t="s">
        <v>231</v>
      </c>
      <c r="C125" s="134"/>
      <c r="D125" s="135"/>
      <c r="E125" s="136"/>
      <c r="F125" s="119"/>
      <c r="G125" s="120" t="n">
        <f aca="false">+F125/$F$204</f>
        <v>0</v>
      </c>
    </row>
    <row r="126" s="26" customFormat="true" ht="15" hidden="false" customHeight="false" outlineLevel="0" collapsed="false">
      <c r="A126" s="137" t="s">
        <v>232</v>
      </c>
      <c r="B126" s="132" t="s">
        <v>233</v>
      </c>
      <c r="C126" s="50" t="s">
        <v>22</v>
      </c>
      <c r="D126" s="52" t="n">
        <v>1</v>
      </c>
      <c r="E126" s="54" t="n">
        <v>185850</v>
      </c>
      <c r="F126" s="54" t="n">
        <f aca="false">D126*E126</f>
        <v>185850</v>
      </c>
      <c r="G126" s="55" t="n">
        <f aca="false">+F126/$F$204</f>
        <v>0.00791040087651762</v>
      </c>
    </row>
    <row r="127" customFormat="false" ht="15" hidden="false" customHeight="false" outlineLevel="0" collapsed="false">
      <c r="A127" s="137" t="s">
        <v>234</v>
      </c>
      <c r="B127" s="132" t="s">
        <v>235</v>
      </c>
      <c r="C127" s="50" t="s">
        <v>101</v>
      </c>
      <c r="D127" s="52" t="n">
        <v>15</v>
      </c>
      <c r="E127" s="54" t="n">
        <v>9735</v>
      </c>
      <c r="F127" s="54" t="n">
        <f aca="false">D127*E127</f>
        <v>146025</v>
      </c>
      <c r="G127" s="55" t="n">
        <f aca="false">+F127/$F$204</f>
        <v>0.0062153149744067</v>
      </c>
    </row>
    <row r="128" customFormat="false" ht="15" hidden="false" customHeight="false" outlineLevel="0" collapsed="false">
      <c r="A128" s="137" t="s">
        <v>236</v>
      </c>
      <c r="B128" s="138" t="s">
        <v>237</v>
      </c>
      <c r="C128" s="112" t="s">
        <v>101</v>
      </c>
      <c r="D128" s="114" t="n">
        <v>2</v>
      </c>
      <c r="E128" s="54" t="n">
        <v>13056.124455</v>
      </c>
      <c r="F128" s="54" t="n">
        <f aca="false">D128*E128</f>
        <v>26112.24891</v>
      </c>
      <c r="G128" s="55" t="n">
        <f aca="false">+F128/$F$204</f>
        <v>0.0011114251098494</v>
      </c>
    </row>
    <row r="129" customFormat="false" ht="15" hidden="false" customHeight="false" outlineLevel="0" collapsed="false">
      <c r="A129" s="133" t="s">
        <v>230</v>
      </c>
      <c r="B129" s="116" t="s">
        <v>238</v>
      </c>
      <c r="C129" s="134"/>
      <c r="D129" s="135"/>
      <c r="E129" s="136"/>
      <c r="F129" s="119"/>
      <c r="G129" s="120" t="n">
        <f aca="false">+F129/$F$204</f>
        <v>0</v>
      </c>
    </row>
    <row r="130" s="26" customFormat="true" ht="15" hidden="false" customHeight="false" outlineLevel="0" collapsed="false">
      <c r="A130" s="137" t="s">
        <v>232</v>
      </c>
      <c r="B130" s="132" t="s">
        <v>239</v>
      </c>
      <c r="C130" s="50" t="s">
        <v>22</v>
      </c>
      <c r="D130" s="52" t="n">
        <v>1</v>
      </c>
      <c r="E130" s="54" t="n">
        <v>170805</v>
      </c>
      <c r="F130" s="54" t="n">
        <f aca="false">D130*E130</f>
        <v>170805</v>
      </c>
      <c r="G130" s="55" t="n">
        <f aca="false">+F130/$F$204</f>
        <v>0.00727003509127571</v>
      </c>
    </row>
    <row r="131" customFormat="false" ht="15" hidden="false" customHeight="false" outlineLevel="0" collapsed="false">
      <c r="A131" s="137" t="s">
        <v>234</v>
      </c>
      <c r="B131" s="132" t="s">
        <v>240</v>
      </c>
      <c r="C131" s="50" t="s">
        <v>101</v>
      </c>
      <c r="D131" s="52" t="n">
        <v>8</v>
      </c>
      <c r="E131" s="54" t="n">
        <v>11611.2</v>
      </c>
      <c r="F131" s="54" t="n">
        <f aca="false">D131*E131</f>
        <v>92889.6</v>
      </c>
      <c r="G131" s="55" t="n">
        <f aca="false">+F131/$F$204</f>
        <v>0.00395369369523471</v>
      </c>
    </row>
    <row r="132" customFormat="false" ht="15" hidden="false" customHeight="false" outlineLevel="0" collapsed="false">
      <c r="A132" s="137" t="s">
        <v>236</v>
      </c>
      <c r="B132" s="138" t="s">
        <v>241</v>
      </c>
      <c r="C132" s="112" t="s">
        <v>101</v>
      </c>
      <c r="D132" s="114" t="n">
        <v>7</v>
      </c>
      <c r="E132" s="54" t="n">
        <v>12744</v>
      </c>
      <c r="F132" s="54" t="n">
        <f aca="false">D132*E132</f>
        <v>89208</v>
      </c>
      <c r="G132" s="55" t="n">
        <f aca="false">+F132/$F$204</f>
        <v>0.00379699242072846</v>
      </c>
    </row>
    <row r="133" customFormat="false" ht="15" hidden="false" customHeight="false" outlineLevel="0" collapsed="false">
      <c r="A133" s="133" t="s">
        <v>242</v>
      </c>
      <c r="B133" s="116" t="s">
        <v>243</v>
      </c>
      <c r="C133" s="134"/>
      <c r="D133" s="135"/>
      <c r="E133" s="136"/>
      <c r="F133" s="119"/>
      <c r="G133" s="120" t="n">
        <f aca="false">+F133/$F$204</f>
        <v>0</v>
      </c>
    </row>
    <row r="134" customFormat="false" ht="15" hidden="false" customHeight="false" outlineLevel="0" collapsed="false">
      <c r="A134" s="137" t="s">
        <v>244</v>
      </c>
      <c r="B134" s="132" t="s">
        <v>245</v>
      </c>
      <c r="C134" s="50" t="s">
        <v>22</v>
      </c>
      <c r="D134" s="52" t="n">
        <v>1</v>
      </c>
      <c r="E134" s="54" t="n">
        <v>274350</v>
      </c>
      <c r="F134" s="54" t="n">
        <f aca="false">D134*E134</f>
        <v>274350</v>
      </c>
      <c r="G134" s="55" t="n">
        <f aca="false">+F134/$F$204</f>
        <v>0.0116772584367641</v>
      </c>
    </row>
    <row r="135" s="26" customFormat="true" ht="15" hidden="false" customHeight="false" outlineLevel="0" collapsed="false">
      <c r="A135" s="137" t="s">
        <v>246</v>
      </c>
      <c r="B135" s="132" t="s">
        <v>247</v>
      </c>
      <c r="C135" s="50" t="s">
        <v>101</v>
      </c>
      <c r="D135" s="52" t="n">
        <v>10</v>
      </c>
      <c r="E135" s="54" t="n">
        <v>6301.2</v>
      </c>
      <c r="F135" s="54" t="n">
        <f aca="false">D135*E135</f>
        <v>63012</v>
      </c>
      <c r="G135" s="55" t="n">
        <f aca="false">+F135/$F$204</f>
        <v>0.0026820025828955</v>
      </c>
    </row>
    <row r="136" customFormat="false" ht="15" hidden="false" customHeight="false" outlineLevel="0" collapsed="false">
      <c r="A136" s="137" t="s">
        <v>248</v>
      </c>
      <c r="B136" s="132" t="s">
        <v>249</v>
      </c>
      <c r="C136" s="50" t="s">
        <v>101</v>
      </c>
      <c r="D136" s="52" t="n">
        <v>10</v>
      </c>
      <c r="E136" s="54" t="n">
        <v>7257</v>
      </c>
      <c r="F136" s="54" t="n">
        <f aca="false">D136*E136</f>
        <v>72570</v>
      </c>
      <c r="G136" s="55" t="n">
        <f aca="false">+F136/$F$204</f>
        <v>0.00308882319940212</v>
      </c>
    </row>
    <row r="137" customFormat="false" ht="15" hidden="false" customHeight="false" outlineLevel="0" collapsed="false">
      <c r="A137" s="137" t="s">
        <v>250</v>
      </c>
      <c r="B137" s="132" t="s">
        <v>251</v>
      </c>
      <c r="C137" s="50" t="s">
        <v>101</v>
      </c>
      <c r="D137" s="52" t="n">
        <v>17</v>
      </c>
      <c r="E137" s="54" t="n">
        <v>3451.5</v>
      </c>
      <c r="F137" s="54" t="n">
        <f aca="false">D137*E137</f>
        <v>58675.5</v>
      </c>
      <c r="G137" s="55" t="n">
        <f aca="false">+F137/$F$204</f>
        <v>0.00249742656244342</v>
      </c>
    </row>
    <row r="138" customFormat="false" ht="15" hidden="false" customHeight="false" outlineLevel="0" collapsed="false">
      <c r="A138" s="139" t="s">
        <v>252</v>
      </c>
      <c r="B138" s="92" t="s">
        <v>253</v>
      </c>
      <c r="C138" s="66" t="s">
        <v>101</v>
      </c>
      <c r="D138" s="52" t="n">
        <v>6</v>
      </c>
      <c r="E138" s="69" t="n">
        <v>5310</v>
      </c>
      <c r="F138" s="69" t="n">
        <f aca="false">D138*E138</f>
        <v>31860</v>
      </c>
      <c r="G138" s="70" t="n">
        <f aca="false">+F138/$F$204</f>
        <v>0.00135606872168873</v>
      </c>
    </row>
    <row r="139" s="26" customFormat="true" ht="15.75" hidden="false" customHeight="false" outlineLevel="0" collapsed="false">
      <c r="A139" s="104"/>
      <c r="B139" s="74"/>
      <c r="C139" s="113"/>
      <c r="D139" s="76"/>
      <c r="E139" s="77"/>
      <c r="F139" s="77"/>
      <c r="G139" s="109"/>
    </row>
    <row r="140" customFormat="false" ht="20.1" hidden="false" customHeight="true" outlineLevel="0" collapsed="false">
      <c r="A140" s="140" t="s">
        <v>254</v>
      </c>
      <c r="B140" s="94" t="s">
        <v>255</v>
      </c>
      <c r="C140" s="95"/>
      <c r="D140" s="96"/>
      <c r="E140" s="97"/>
      <c r="F140" s="97"/>
      <c r="G140" s="98" t="n">
        <f aca="false">SUM(G141:G144)</f>
        <v>0</v>
      </c>
      <c r="H140" s="85" t="s">
        <v>46</v>
      </c>
      <c r="I140" s="86"/>
      <c r="J140" s="86"/>
      <c r="K140" s="86"/>
      <c r="L140" s="87"/>
    </row>
    <row r="141" customFormat="false" ht="15" hidden="false" customHeight="false" outlineLevel="0" collapsed="false">
      <c r="A141" s="137" t="s">
        <v>256</v>
      </c>
      <c r="B141" s="88" t="s">
        <v>257</v>
      </c>
      <c r="C141" s="50" t="s">
        <v>36</v>
      </c>
      <c r="D141" s="52" t="n">
        <v>83.4225</v>
      </c>
      <c r="E141" s="56" t="s">
        <v>28</v>
      </c>
      <c r="F141" s="56" t="s">
        <v>28</v>
      </c>
      <c r="G141" s="56" t="s">
        <v>28</v>
      </c>
    </row>
    <row r="142" customFormat="false" ht="30" hidden="false" customHeight="false" outlineLevel="0" collapsed="false">
      <c r="A142" s="137" t="s">
        <v>258</v>
      </c>
      <c r="B142" s="88" t="s">
        <v>259</v>
      </c>
      <c r="C142" s="50" t="s">
        <v>36</v>
      </c>
      <c r="D142" s="52" t="n">
        <v>280</v>
      </c>
      <c r="E142" s="56" t="s">
        <v>28</v>
      </c>
      <c r="F142" s="56" t="s">
        <v>28</v>
      </c>
      <c r="G142" s="56" t="s">
        <v>28</v>
      </c>
    </row>
    <row r="143" customFormat="false" ht="30" hidden="false" customHeight="false" outlineLevel="0" collapsed="false">
      <c r="A143" s="137" t="s">
        <v>260</v>
      </c>
      <c r="B143" s="88" t="s">
        <v>261</v>
      </c>
      <c r="C143" s="50" t="s">
        <v>36</v>
      </c>
      <c r="D143" s="52" t="n">
        <v>550</v>
      </c>
      <c r="E143" s="56" t="s">
        <v>28</v>
      </c>
      <c r="F143" s="56" t="s">
        <v>28</v>
      </c>
      <c r="G143" s="56" t="s">
        <v>28</v>
      </c>
    </row>
    <row r="144" s="26" customFormat="true" ht="15" hidden="false" customHeight="false" outlineLevel="0" collapsed="false">
      <c r="A144" s="137" t="s">
        <v>262</v>
      </c>
      <c r="B144" s="88" t="s">
        <v>263</v>
      </c>
      <c r="C144" s="50" t="s">
        <v>36</v>
      </c>
      <c r="D144" s="52" t="n">
        <v>800</v>
      </c>
      <c r="E144" s="56" t="s">
        <v>28</v>
      </c>
      <c r="F144" s="56" t="s">
        <v>28</v>
      </c>
      <c r="G144" s="56" t="s">
        <v>28</v>
      </c>
    </row>
    <row r="145" s="26" customFormat="true" ht="15.75" hidden="false" customHeight="false" outlineLevel="0" collapsed="false">
      <c r="A145" s="104"/>
      <c r="B145" s="74"/>
      <c r="C145" s="113"/>
      <c r="D145" s="76"/>
      <c r="E145" s="77"/>
      <c r="F145" s="77"/>
      <c r="G145" s="109"/>
    </row>
    <row r="146" customFormat="false" ht="15.75" hidden="false" customHeight="false" outlineLevel="0" collapsed="false">
      <c r="A146" s="141" t="s">
        <v>264</v>
      </c>
      <c r="B146" s="89" t="s">
        <v>265</v>
      </c>
      <c r="C146" s="90"/>
      <c r="D146" s="91"/>
      <c r="E146" s="62"/>
      <c r="F146" s="62" t="n">
        <f aca="false">SUM(F147:F150)</f>
        <v>485602.740570911</v>
      </c>
      <c r="G146" s="63" t="n">
        <f aca="false">SUM(G147:G150)</f>
        <v>0.0206688853626661</v>
      </c>
    </row>
    <row r="147" customFormat="false" ht="15" hidden="false" customHeight="false" outlineLevel="0" collapsed="false">
      <c r="A147" s="137" t="s">
        <v>266</v>
      </c>
      <c r="B147" s="88" t="s">
        <v>267</v>
      </c>
      <c r="C147" s="50" t="s">
        <v>101</v>
      </c>
      <c r="D147" s="52" t="n">
        <v>3</v>
      </c>
      <c r="E147" s="54" t="n">
        <v>46633.0662737941</v>
      </c>
      <c r="F147" s="54" t="n">
        <f aca="false">D147*E147</f>
        <v>139899.198821382</v>
      </c>
      <c r="G147" s="55" t="n">
        <f aca="false">+F147/$F$204</f>
        <v>0.00595458027969208</v>
      </c>
    </row>
    <row r="148" customFormat="false" ht="15" hidden="false" customHeight="false" outlineLevel="0" collapsed="false">
      <c r="A148" s="137" t="s">
        <v>268</v>
      </c>
      <c r="B148" s="88" t="s">
        <v>269</v>
      </c>
      <c r="C148" s="50" t="s">
        <v>101</v>
      </c>
      <c r="D148" s="52" t="n">
        <v>2</v>
      </c>
      <c r="E148" s="54" t="n">
        <v>62088.0067034874</v>
      </c>
      <c r="F148" s="54" t="n">
        <f aca="false">D148*E148</f>
        <v>124176.013406975</v>
      </c>
      <c r="G148" s="55" t="n">
        <f aca="false">+F148/$F$204</f>
        <v>0.0052853486429755</v>
      </c>
    </row>
    <row r="149" customFormat="false" ht="15" hidden="false" customHeight="false" outlineLevel="0" collapsed="false">
      <c r="A149" s="137" t="s">
        <v>270</v>
      </c>
      <c r="B149" s="88" t="s">
        <v>271</v>
      </c>
      <c r="C149" s="50" t="s">
        <v>101</v>
      </c>
      <c r="D149" s="52" t="n">
        <v>2</v>
      </c>
      <c r="E149" s="54" t="n">
        <v>70484.7509728949</v>
      </c>
      <c r="F149" s="54" t="n">
        <f aca="false">D149*E149</f>
        <v>140969.50194579</v>
      </c>
      <c r="G149" s="55" t="n">
        <f aca="false">+F149/$F$204</f>
        <v>0.00600013597930711</v>
      </c>
    </row>
    <row r="150" s="26" customFormat="true" ht="15" hidden="false" customHeight="false" outlineLevel="0" collapsed="false">
      <c r="A150" s="137" t="s">
        <v>272</v>
      </c>
      <c r="B150" s="88" t="s">
        <v>273</v>
      </c>
      <c r="C150" s="50" t="s">
        <v>101</v>
      </c>
      <c r="D150" s="52" t="n">
        <v>3</v>
      </c>
      <c r="E150" s="54" t="n">
        <v>26852.6754655882</v>
      </c>
      <c r="F150" s="54" t="n">
        <f aca="false">D150*E150</f>
        <v>80558.0263967645</v>
      </c>
      <c r="G150" s="55" t="n">
        <f aca="false">+F150/$F$204</f>
        <v>0.00342882046069139</v>
      </c>
    </row>
    <row r="151" s="26" customFormat="true" ht="15.75" hidden="false" customHeight="false" outlineLevel="0" collapsed="false">
      <c r="A151" s="104"/>
      <c r="B151" s="74"/>
      <c r="C151" s="113"/>
      <c r="D151" s="76"/>
      <c r="E151" s="77"/>
      <c r="F151" s="77"/>
      <c r="G151" s="109"/>
    </row>
    <row r="152" customFormat="false" ht="20.1" hidden="false" customHeight="true" outlineLevel="0" collapsed="false">
      <c r="A152" s="140" t="s">
        <v>274</v>
      </c>
      <c r="B152" s="94" t="s">
        <v>275</v>
      </c>
      <c r="C152" s="95"/>
      <c r="D152" s="96"/>
      <c r="E152" s="97"/>
      <c r="F152" s="97" t="n">
        <f aca="false">SUM(F153:F159)</f>
        <v>0</v>
      </c>
      <c r="G152" s="98" t="n">
        <f aca="false">SUM(G153:G159)</f>
        <v>0</v>
      </c>
      <c r="H152" s="85" t="s">
        <v>46</v>
      </c>
      <c r="I152" s="86"/>
      <c r="J152" s="86"/>
      <c r="K152" s="86"/>
      <c r="L152" s="87"/>
    </row>
    <row r="153" customFormat="false" ht="30" hidden="false" customHeight="false" outlineLevel="0" collapsed="false">
      <c r="A153" s="137" t="s">
        <v>276</v>
      </c>
      <c r="B153" s="88" t="s">
        <v>277</v>
      </c>
      <c r="C153" s="50" t="s">
        <v>101</v>
      </c>
      <c r="D153" s="52" t="n">
        <v>1</v>
      </c>
      <c r="E153" s="56"/>
      <c r="F153" s="56" t="s">
        <v>28</v>
      </c>
      <c r="G153" s="56" t="s">
        <v>28</v>
      </c>
    </row>
    <row r="154" customFormat="false" ht="30" hidden="false" customHeight="false" outlineLevel="0" collapsed="false">
      <c r="A154" s="137" t="s">
        <v>278</v>
      </c>
      <c r="B154" s="88" t="s">
        <v>279</v>
      </c>
      <c r="C154" s="50" t="s">
        <v>101</v>
      </c>
      <c r="D154" s="52" t="n">
        <v>4</v>
      </c>
      <c r="E154" s="56"/>
      <c r="F154" s="56" t="s">
        <v>28</v>
      </c>
      <c r="G154" s="56" t="s">
        <v>28</v>
      </c>
    </row>
    <row r="155" customFormat="false" ht="30" hidden="false" customHeight="false" outlineLevel="0" collapsed="false">
      <c r="A155" s="137" t="s">
        <v>280</v>
      </c>
      <c r="B155" s="88" t="s">
        <v>281</v>
      </c>
      <c r="C155" s="50" t="s">
        <v>101</v>
      </c>
      <c r="D155" s="52" t="n">
        <v>1</v>
      </c>
      <c r="E155" s="56"/>
      <c r="F155" s="56" t="s">
        <v>28</v>
      </c>
      <c r="G155" s="56" t="s">
        <v>28</v>
      </c>
    </row>
    <row r="156" customFormat="false" ht="15" hidden="false" customHeight="false" outlineLevel="0" collapsed="false">
      <c r="A156" s="137" t="s">
        <v>282</v>
      </c>
      <c r="B156" s="111" t="s">
        <v>283</v>
      </c>
      <c r="C156" s="50" t="s">
        <v>101</v>
      </c>
      <c r="D156" s="52" t="n">
        <v>1</v>
      </c>
      <c r="E156" s="56"/>
      <c r="F156" s="56" t="s">
        <v>28</v>
      </c>
      <c r="G156" s="56" t="s">
        <v>28</v>
      </c>
    </row>
    <row r="157" customFormat="false" ht="15" hidden="false" customHeight="false" outlineLevel="0" collapsed="false">
      <c r="A157" s="137" t="s">
        <v>284</v>
      </c>
      <c r="B157" s="88" t="s">
        <v>285</v>
      </c>
      <c r="C157" s="50" t="s">
        <v>101</v>
      </c>
      <c r="D157" s="52" t="n">
        <v>2</v>
      </c>
      <c r="E157" s="56"/>
      <c r="F157" s="56" t="s">
        <v>28</v>
      </c>
      <c r="G157" s="56" t="s">
        <v>28</v>
      </c>
    </row>
    <row r="158" customFormat="false" ht="15" hidden="false" customHeight="false" outlineLevel="0" collapsed="false">
      <c r="A158" s="137" t="s">
        <v>286</v>
      </c>
      <c r="B158" s="88" t="s">
        <v>287</v>
      </c>
      <c r="C158" s="50" t="s">
        <v>101</v>
      </c>
      <c r="D158" s="52" t="n">
        <v>1</v>
      </c>
      <c r="E158" s="56"/>
      <c r="F158" s="56" t="s">
        <v>28</v>
      </c>
      <c r="G158" s="56" t="s">
        <v>28</v>
      </c>
    </row>
    <row r="159" s="26" customFormat="true" ht="15" hidden="false" customHeight="false" outlineLevel="0" collapsed="false">
      <c r="A159" s="137" t="s">
        <v>288</v>
      </c>
      <c r="B159" s="92" t="s">
        <v>289</v>
      </c>
      <c r="C159" s="66" t="s">
        <v>101</v>
      </c>
      <c r="D159" s="67" t="n">
        <v>12</v>
      </c>
      <c r="E159" s="56"/>
      <c r="F159" s="56" t="s">
        <v>28</v>
      </c>
      <c r="G159" s="56" t="s">
        <v>28</v>
      </c>
    </row>
    <row r="160" s="26" customFormat="true" ht="15.75" hidden="false" customHeight="false" outlineLevel="0" collapsed="false">
      <c r="A160" s="104"/>
      <c r="B160" s="74"/>
      <c r="C160" s="113"/>
      <c r="D160" s="76"/>
      <c r="E160" s="77"/>
      <c r="F160" s="77"/>
      <c r="G160" s="109"/>
    </row>
    <row r="161" customFormat="false" ht="20.1" hidden="false" customHeight="true" outlineLevel="0" collapsed="false">
      <c r="A161" s="141" t="s">
        <v>290</v>
      </c>
      <c r="B161" s="89" t="s">
        <v>291</v>
      </c>
      <c r="C161" s="90"/>
      <c r="D161" s="91"/>
      <c r="E161" s="62"/>
      <c r="F161" s="62" t="n">
        <f aca="false">SUM(F162:F172)</f>
        <v>391037.25</v>
      </c>
      <c r="G161" s="63" t="n">
        <f aca="false">SUM(G162:G172)</f>
        <v>0.0166438601299491</v>
      </c>
    </row>
    <row r="162" customFormat="false" ht="30" hidden="false" customHeight="false" outlineLevel="0" collapsed="false">
      <c r="A162" s="137" t="s">
        <v>292</v>
      </c>
      <c r="B162" s="99" t="s">
        <v>293</v>
      </c>
      <c r="C162" s="100" t="s">
        <v>101</v>
      </c>
      <c r="D162" s="101" t="n">
        <v>2</v>
      </c>
      <c r="E162" s="54" t="n">
        <v>32125.5</v>
      </c>
      <c r="F162" s="54" t="n">
        <f aca="false">D162*E162</f>
        <v>64251</v>
      </c>
      <c r="G162" s="55" t="n">
        <f aca="false">+F162/$F$204</f>
        <v>0.00273473858873895</v>
      </c>
    </row>
    <row r="163" s="26" customFormat="true" ht="30" hidden="false" customHeight="false" outlineLevel="0" collapsed="false">
      <c r="A163" s="137" t="s">
        <v>294</v>
      </c>
      <c r="B163" s="88" t="s">
        <v>295</v>
      </c>
      <c r="C163" s="50" t="s">
        <v>101</v>
      </c>
      <c r="D163" s="52" t="n">
        <v>1</v>
      </c>
      <c r="E163" s="54" t="n">
        <v>48321</v>
      </c>
      <c r="F163" s="54" t="n">
        <f aca="false">D163*E163</f>
        <v>48321</v>
      </c>
      <c r="G163" s="55" t="n">
        <f aca="false">+F163/$F$204</f>
        <v>0.00205670422789458</v>
      </c>
    </row>
    <row r="164" s="142" customFormat="true" ht="30" hidden="false" customHeight="false" outlineLevel="0" collapsed="false">
      <c r="A164" s="137" t="s">
        <v>296</v>
      </c>
      <c r="B164" s="88" t="s">
        <v>297</v>
      </c>
      <c r="C164" s="50" t="s">
        <v>101</v>
      </c>
      <c r="D164" s="52" t="n">
        <v>1</v>
      </c>
      <c r="E164" s="54" t="n">
        <v>52038</v>
      </c>
      <c r="F164" s="54" t="n">
        <f aca="false">D164*E164</f>
        <v>52038</v>
      </c>
      <c r="G164" s="55" t="n">
        <f aca="false">+F164/$F$204</f>
        <v>0.00221491224542493</v>
      </c>
    </row>
    <row r="165" s="15" customFormat="true" ht="30" hidden="false" customHeight="false" outlineLevel="0" collapsed="false">
      <c r="A165" s="137" t="s">
        <v>298</v>
      </c>
      <c r="B165" s="88" t="s">
        <v>299</v>
      </c>
      <c r="C165" s="50" t="s">
        <v>101</v>
      </c>
      <c r="D165" s="52" t="n">
        <v>1</v>
      </c>
      <c r="E165" s="54" t="n">
        <v>77313.6</v>
      </c>
      <c r="F165" s="54" t="n">
        <f aca="false">D165*E165</f>
        <v>77313.6</v>
      </c>
      <c r="G165" s="55" t="n">
        <f aca="false">+F165/$F$204</f>
        <v>0.00329072676463133</v>
      </c>
    </row>
    <row r="166" s="15" customFormat="true" ht="30" hidden="false" customHeight="false" outlineLevel="0" collapsed="false">
      <c r="A166" s="137" t="s">
        <v>300</v>
      </c>
      <c r="B166" s="88" t="s">
        <v>301</v>
      </c>
      <c r="C166" s="50" t="s">
        <v>101</v>
      </c>
      <c r="D166" s="52" t="n">
        <v>1</v>
      </c>
      <c r="E166" s="54" t="n">
        <v>29868.75</v>
      </c>
      <c r="F166" s="54" t="n">
        <f aca="false">D166*E166</f>
        <v>29868.75</v>
      </c>
      <c r="G166" s="55" t="n">
        <f aca="false">+F166/$F$204</f>
        <v>0.00127131442658319</v>
      </c>
    </row>
    <row r="167" s="142" customFormat="true" ht="30" hidden="false" customHeight="false" outlineLevel="0" collapsed="false">
      <c r="A167" s="137" t="s">
        <v>296</v>
      </c>
      <c r="B167" s="88" t="s">
        <v>302</v>
      </c>
      <c r="C167" s="50" t="s">
        <v>101</v>
      </c>
      <c r="D167" s="52" t="n">
        <v>1</v>
      </c>
      <c r="E167" s="54" t="n">
        <v>53985</v>
      </c>
      <c r="F167" s="54" t="n">
        <f aca="false">D167*E167</f>
        <v>53985</v>
      </c>
      <c r="G167" s="55" t="n">
        <f aca="false">+F167/$F$204</f>
        <v>0.00229778311175035</v>
      </c>
    </row>
    <row r="168" customFormat="false" ht="15" hidden="false" customHeight="false" outlineLevel="0" collapsed="false">
      <c r="A168" s="137" t="s">
        <v>303</v>
      </c>
      <c r="B168" s="88" t="s">
        <v>304</v>
      </c>
      <c r="C168" s="50" t="s">
        <v>101</v>
      </c>
      <c r="D168" s="52" t="n">
        <v>3</v>
      </c>
      <c r="E168" s="54" t="n">
        <v>5752.5</v>
      </c>
      <c r="F168" s="54" t="n">
        <f aca="false">D168*E168</f>
        <v>17257.5</v>
      </c>
      <c r="G168" s="55" t="n">
        <f aca="false">+F168/$F$204</f>
        <v>0.000734537224248064</v>
      </c>
    </row>
    <row r="169" s="26" customFormat="true" ht="23.25" hidden="false" customHeight="true" outlineLevel="0" collapsed="false">
      <c r="A169" s="137" t="s">
        <v>305</v>
      </c>
      <c r="B169" s="88" t="s">
        <v>306</v>
      </c>
      <c r="C169" s="50" t="s">
        <v>101</v>
      </c>
      <c r="D169" s="52" t="n">
        <v>2</v>
      </c>
      <c r="E169" s="54" t="n">
        <v>24001.2</v>
      </c>
      <c r="F169" s="54" t="n">
        <f aca="false">D169*E169</f>
        <v>48002.4</v>
      </c>
      <c r="G169" s="55" t="n">
        <f aca="false">+F169/$F$204</f>
        <v>0.00204314354067769</v>
      </c>
    </row>
    <row r="170" s="26" customFormat="true" ht="30.75" hidden="false" customHeight="false" outlineLevel="0" collapsed="false">
      <c r="A170" s="137" t="s">
        <v>307</v>
      </c>
      <c r="B170" s="88" t="s">
        <v>308</v>
      </c>
      <c r="C170" s="50" t="s">
        <v>101</v>
      </c>
      <c r="D170" s="52" t="n">
        <v>1</v>
      </c>
      <c r="E170" s="56" t="s">
        <v>28</v>
      </c>
      <c r="F170" s="56" t="s">
        <v>28</v>
      </c>
      <c r="G170" s="56" t="s">
        <v>28</v>
      </c>
      <c r="H170" s="57" t="s">
        <v>29</v>
      </c>
      <c r="I170" s="58"/>
      <c r="J170" s="58"/>
      <c r="K170" s="58"/>
      <c r="L170" s="59"/>
    </row>
    <row r="171" customFormat="false" ht="30.75" hidden="false" customHeight="false" outlineLevel="0" collapsed="false">
      <c r="A171" s="137" t="s">
        <v>309</v>
      </c>
      <c r="B171" s="88" t="s">
        <v>310</v>
      </c>
      <c r="C171" s="50" t="s">
        <v>101</v>
      </c>
      <c r="D171" s="52" t="n">
        <v>1</v>
      </c>
      <c r="E171" s="56" t="s">
        <v>28</v>
      </c>
      <c r="F171" s="56" t="s">
        <v>28</v>
      </c>
      <c r="G171" s="56" t="s">
        <v>28</v>
      </c>
      <c r="H171" s="57" t="s">
        <v>29</v>
      </c>
      <c r="I171" s="58"/>
      <c r="J171" s="58"/>
      <c r="K171" s="58"/>
      <c r="L171" s="59"/>
    </row>
    <row r="172" customFormat="false" ht="30.75" hidden="false" customHeight="false" outlineLevel="0" collapsed="false">
      <c r="A172" s="137" t="s">
        <v>311</v>
      </c>
      <c r="B172" s="88" t="s">
        <v>312</v>
      </c>
      <c r="C172" s="50" t="s">
        <v>101</v>
      </c>
      <c r="D172" s="52" t="n">
        <v>18</v>
      </c>
      <c r="E172" s="56" t="s">
        <v>28</v>
      </c>
      <c r="F172" s="56" t="s">
        <v>28</v>
      </c>
      <c r="G172" s="56" t="s">
        <v>28</v>
      </c>
      <c r="H172" s="57" t="s">
        <v>29</v>
      </c>
      <c r="I172" s="58"/>
      <c r="J172" s="58"/>
      <c r="K172" s="58"/>
      <c r="L172" s="59"/>
    </row>
    <row r="173" s="26" customFormat="true" ht="15.75" hidden="false" customHeight="false" outlineLevel="0" collapsed="false">
      <c r="A173" s="104"/>
      <c r="B173" s="74"/>
      <c r="C173" s="113"/>
      <c r="D173" s="76"/>
      <c r="E173" s="77"/>
      <c r="F173" s="77"/>
      <c r="G173" s="109"/>
    </row>
    <row r="174" customFormat="false" ht="20.1" hidden="false" customHeight="true" outlineLevel="0" collapsed="false">
      <c r="A174" s="141" t="s">
        <v>313</v>
      </c>
      <c r="B174" s="89" t="s">
        <v>314</v>
      </c>
      <c r="C174" s="90"/>
      <c r="D174" s="91"/>
      <c r="E174" s="62"/>
      <c r="F174" s="62" t="n">
        <f aca="false">SUM(F175)</f>
        <v>35218.575</v>
      </c>
      <c r="G174" s="63" t="n">
        <f aca="false">SUM(G175)</f>
        <v>0.00149902096610009</v>
      </c>
    </row>
    <row r="175" customFormat="false" ht="15.75" hidden="false" customHeight="false" outlineLevel="0" collapsed="false">
      <c r="A175" s="143" t="s">
        <v>315</v>
      </c>
      <c r="B175" s="74" t="s">
        <v>316</v>
      </c>
      <c r="C175" s="75" t="s">
        <v>36</v>
      </c>
      <c r="D175" s="76" t="n">
        <v>10.5</v>
      </c>
      <c r="E175" s="77" t="n">
        <v>3354.15</v>
      </c>
      <c r="F175" s="77" t="n">
        <f aca="false">D175*E175</f>
        <v>35218.575</v>
      </c>
      <c r="G175" s="78" t="n">
        <f aca="false">+F175/$F$204</f>
        <v>0.00149902096610009</v>
      </c>
    </row>
    <row r="176" s="26" customFormat="true" ht="15.75" hidden="false" customHeight="false" outlineLevel="0" collapsed="false">
      <c r="A176" s="104"/>
      <c r="B176" s="74"/>
      <c r="C176" s="113"/>
      <c r="D176" s="76"/>
      <c r="E176" s="77"/>
      <c r="F176" s="77"/>
      <c r="G176" s="109"/>
    </row>
    <row r="177" customFormat="false" ht="20.1" hidden="false" customHeight="true" outlineLevel="0" collapsed="false">
      <c r="A177" s="144" t="s">
        <v>317</v>
      </c>
      <c r="B177" s="145" t="s">
        <v>318</v>
      </c>
      <c r="C177" s="146"/>
      <c r="D177" s="147"/>
      <c r="E177" s="148"/>
      <c r="F177" s="148" t="n">
        <f aca="false">SUM(F178:F181)</f>
        <v>633039.438</v>
      </c>
      <c r="G177" s="149" t="n">
        <f aca="false">SUM(G178:G181)</f>
        <v>0.0269442869261524</v>
      </c>
    </row>
    <row r="178" customFormat="false" ht="15" hidden="false" customHeight="false" outlineLevel="0" collapsed="false">
      <c r="A178" s="150" t="s">
        <v>319</v>
      </c>
      <c r="B178" s="151" t="s">
        <v>320</v>
      </c>
      <c r="C178" s="152" t="s">
        <v>36</v>
      </c>
      <c r="D178" s="153" t="n">
        <v>211.508</v>
      </c>
      <c r="E178" s="154" t="n">
        <v>973.5</v>
      </c>
      <c r="F178" s="155" t="n">
        <f aca="false">D178*E178</f>
        <v>205903.038</v>
      </c>
      <c r="G178" s="156" t="n">
        <f aca="false">+F178/$F$204</f>
        <v>0.00876392559737875</v>
      </c>
    </row>
    <row r="179" customFormat="false" ht="21.75" hidden="false" customHeight="true" outlineLevel="0" collapsed="false">
      <c r="A179" s="157" t="s">
        <v>321</v>
      </c>
      <c r="B179" s="158" t="s">
        <v>322</v>
      </c>
      <c r="C179" s="159" t="s">
        <v>36</v>
      </c>
      <c r="D179" s="67" t="n">
        <v>449</v>
      </c>
      <c r="E179" s="69" t="n">
        <v>796.5</v>
      </c>
      <c r="F179" s="160" t="n">
        <f aca="false">D179*E179</f>
        <v>357628.5</v>
      </c>
      <c r="G179" s="70" t="n">
        <f aca="false">+F179/$F$204</f>
        <v>0.015221871400956</v>
      </c>
    </row>
    <row r="180" customFormat="false" ht="15" hidden="false" customHeight="false" outlineLevel="0" collapsed="false">
      <c r="A180" s="157" t="s">
        <v>323</v>
      </c>
      <c r="B180" s="88" t="s">
        <v>324</v>
      </c>
      <c r="C180" s="50" t="s">
        <v>36</v>
      </c>
      <c r="D180" s="52" t="n">
        <v>93.5</v>
      </c>
      <c r="E180" s="54" t="n">
        <v>743.4</v>
      </c>
      <c r="F180" s="54" t="n">
        <f aca="false">D180*E180</f>
        <v>69507.9</v>
      </c>
      <c r="G180" s="55" t="n">
        <f aca="false">+F180/$F$204</f>
        <v>0.00295848992781759</v>
      </c>
    </row>
    <row r="181" customFormat="false" ht="15.75" hidden="false" customHeight="false" outlineLevel="0" collapsed="false">
      <c r="A181" s="157"/>
      <c r="B181" s="88"/>
      <c r="C181" s="50"/>
      <c r="D181" s="52"/>
      <c r="E181" s="54" t="n">
        <v>0</v>
      </c>
      <c r="F181" s="54" t="n">
        <f aca="false">D181*E181</f>
        <v>0</v>
      </c>
      <c r="G181" s="55" t="n">
        <f aca="false">+F181/$F$204</f>
        <v>0</v>
      </c>
    </row>
    <row r="182" customFormat="false" ht="15.75" hidden="false" customHeight="false" outlineLevel="0" collapsed="false">
      <c r="A182" s="161" t="s">
        <v>325</v>
      </c>
      <c r="B182" s="89" t="s">
        <v>326</v>
      </c>
      <c r="C182" s="90"/>
      <c r="D182" s="91"/>
      <c r="E182" s="62"/>
      <c r="F182" s="62" t="n">
        <f aca="false">SUM(F183:F197)</f>
        <v>2216535.86763934</v>
      </c>
      <c r="G182" s="63" t="n">
        <f aca="false">SUM(G183:G197)</f>
        <v>0.0943432191025395</v>
      </c>
    </row>
    <row r="183" customFormat="false" ht="15" hidden="false" customHeight="false" outlineLevel="0" collapsed="false">
      <c r="A183" s="50" t="s">
        <v>327</v>
      </c>
      <c r="B183" s="88" t="s">
        <v>328</v>
      </c>
      <c r="C183" s="50" t="s">
        <v>39</v>
      </c>
      <c r="D183" s="52" t="n">
        <v>15.75</v>
      </c>
      <c r="E183" s="54" t="n">
        <v>1720.280004036</v>
      </c>
      <c r="F183" s="54" t="n">
        <f aca="false">D183*E183</f>
        <v>27094.410063567</v>
      </c>
      <c r="G183" s="55" t="n">
        <f aca="false">+F183/$F$204</f>
        <v>0.00115322919082899</v>
      </c>
    </row>
    <row r="184" customFormat="false" ht="15" hidden="false" customHeight="false" outlineLevel="0" collapsed="false">
      <c r="A184" s="50" t="s">
        <v>329</v>
      </c>
      <c r="B184" s="88" t="s">
        <v>330</v>
      </c>
      <c r="C184" s="50" t="s">
        <v>39</v>
      </c>
      <c r="D184" s="52" t="n">
        <v>42</v>
      </c>
      <c r="E184" s="54" t="n">
        <v>1354.05</v>
      </c>
      <c r="F184" s="54" t="n">
        <f aca="false">D184*E184</f>
        <v>56870.1</v>
      </c>
      <c r="G184" s="55" t="n">
        <f aca="false">+F184/$F$204</f>
        <v>0.00242058266821439</v>
      </c>
    </row>
    <row r="185" s="26" customFormat="true" ht="15" hidden="false" customHeight="false" outlineLevel="0" collapsed="false">
      <c r="A185" s="50" t="s">
        <v>331</v>
      </c>
      <c r="B185" s="88" t="s">
        <v>332</v>
      </c>
      <c r="C185" s="50" t="s">
        <v>39</v>
      </c>
      <c r="D185" s="52" t="n">
        <v>24</v>
      </c>
      <c r="E185" s="54" t="n">
        <v>973.5</v>
      </c>
      <c r="F185" s="54" t="n">
        <f aca="false">D185*E185</f>
        <v>23364</v>
      </c>
      <c r="G185" s="55" t="n">
        <f aca="false">+F185/$F$204</f>
        <v>0.000994450395905072</v>
      </c>
    </row>
    <row r="186" customFormat="false" ht="15" hidden="false" customHeight="false" outlineLevel="0" collapsed="false">
      <c r="A186" s="50" t="s">
        <v>333</v>
      </c>
      <c r="B186" s="162" t="s">
        <v>334</v>
      </c>
      <c r="C186" s="100" t="s">
        <v>39</v>
      </c>
      <c r="D186" s="163" t="n">
        <v>16.5</v>
      </c>
      <c r="E186" s="54" t="n">
        <v>24868.5</v>
      </c>
      <c r="F186" s="164" t="n">
        <f aca="false">D186*E186</f>
        <v>410330.25</v>
      </c>
      <c r="G186" s="125" t="n">
        <f aca="false">+F186/$F$204</f>
        <v>0.0174650350780828</v>
      </c>
    </row>
    <row r="187" customFormat="false" ht="15" hidden="false" customHeight="false" outlineLevel="0" collapsed="false">
      <c r="A187" s="50" t="s">
        <v>335</v>
      </c>
      <c r="B187" s="51" t="s">
        <v>336</v>
      </c>
      <c r="C187" s="50" t="s">
        <v>39</v>
      </c>
      <c r="D187" s="165" t="n">
        <v>14.55</v>
      </c>
      <c r="E187" s="54" t="n">
        <v>31948.5</v>
      </c>
      <c r="F187" s="164" t="n">
        <f aca="false">D187*E187</f>
        <v>464850.675</v>
      </c>
      <c r="G187" s="55" t="n">
        <f aca="false">+F187/$F$204</f>
        <v>0.0197856076780727</v>
      </c>
    </row>
    <row r="188" customFormat="false" ht="15" hidden="false" customHeight="false" outlineLevel="0" collapsed="false">
      <c r="A188" s="50" t="s">
        <v>331</v>
      </c>
      <c r="B188" s="51" t="s">
        <v>337</v>
      </c>
      <c r="C188" s="50" t="s">
        <v>36</v>
      </c>
      <c r="D188" s="166" t="n">
        <v>73</v>
      </c>
      <c r="E188" s="54" t="n">
        <v>3982.5</v>
      </c>
      <c r="F188" s="164" t="n">
        <f aca="false">D188*E188</f>
        <v>290722.5</v>
      </c>
      <c r="G188" s="55" t="n">
        <f aca="false">+F188/$F$204</f>
        <v>0.0123741270854097</v>
      </c>
    </row>
    <row r="189" customFormat="false" ht="15" hidden="false" customHeight="false" outlineLevel="0" collapsed="false">
      <c r="A189" s="50" t="s">
        <v>333</v>
      </c>
      <c r="B189" s="51" t="s">
        <v>338</v>
      </c>
      <c r="C189" s="50" t="s">
        <v>36</v>
      </c>
      <c r="D189" s="166" t="n">
        <v>73</v>
      </c>
      <c r="E189" s="54" t="n">
        <v>2430.68135869565</v>
      </c>
      <c r="F189" s="164" t="n">
        <f aca="false">D189*E189</f>
        <v>177439.739184783</v>
      </c>
      <c r="G189" s="55" t="n">
        <f aca="false">+F189/$F$204</f>
        <v>0.00755243189871596</v>
      </c>
    </row>
    <row r="190" customFormat="false" ht="15" hidden="false" customHeight="false" outlineLevel="0" collapsed="false">
      <c r="A190" s="50" t="s">
        <v>335</v>
      </c>
      <c r="B190" s="167" t="s">
        <v>339</v>
      </c>
      <c r="C190" s="50" t="s">
        <v>51</v>
      </c>
      <c r="D190" s="165" t="n">
        <v>23</v>
      </c>
      <c r="E190" s="54" t="n">
        <v>2759.99947826087</v>
      </c>
      <c r="F190" s="54" t="n">
        <f aca="false">D190*E190</f>
        <v>63479.988</v>
      </c>
      <c r="G190" s="55" t="n">
        <f aca="false">+F190/$F$204</f>
        <v>0.00270192172567408</v>
      </c>
    </row>
    <row r="191" customFormat="false" ht="30" hidden="false" customHeight="false" outlineLevel="0" collapsed="false">
      <c r="A191" s="66" t="s">
        <v>335</v>
      </c>
      <c r="B191" s="168" t="s">
        <v>340</v>
      </c>
      <c r="C191" s="50" t="s">
        <v>195</v>
      </c>
      <c r="D191" s="165" t="n">
        <v>2</v>
      </c>
      <c r="E191" s="54" t="n">
        <v>7156.95652173913</v>
      </c>
      <c r="F191" s="54" t="n">
        <f aca="false">D191*E191</f>
        <v>14313.9130434783</v>
      </c>
      <c r="G191" s="55" t="n">
        <f aca="false">+F191/$F$204</f>
        <v>0.000609248266265953</v>
      </c>
    </row>
    <row r="192" customFormat="false" ht="15" hidden="false" customHeight="false" outlineLevel="0" collapsed="false">
      <c r="A192" s="66" t="s">
        <v>341</v>
      </c>
      <c r="B192" s="169" t="s">
        <v>342</v>
      </c>
      <c r="C192" s="100" t="s">
        <v>195</v>
      </c>
      <c r="D192" s="163" t="n">
        <v>1</v>
      </c>
      <c r="E192" s="170" t="n">
        <v>63012</v>
      </c>
      <c r="F192" s="124" t="n">
        <f aca="false">D192*E192</f>
        <v>63012</v>
      </c>
      <c r="G192" s="125" t="n">
        <f aca="false">+F192/$F$204</f>
        <v>0.0026820025828955</v>
      </c>
    </row>
    <row r="193" customFormat="false" ht="15" hidden="false" customHeight="false" outlineLevel="0" collapsed="false">
      <c r="A193" s="66" t="s">
        <v>343</v>
      </c>
      <c r="B193" s="167" t="s">
        <v>344</v>
      </c>
      <c r="C193" s="50" t="s">
        <v>51</v>
      </c>
      <c r="D193" s="165" t="n">
        <v>34.9</v>
      </c>
      <c r="E193" s="171" t="n">
        <v>2920.5</v>
      </c>
      <c r="F193" s="124" t="n">
        <f aca="false">D193*E193</f>
        <v>101925.45</v>
      </c>
      <c r="G193" s="55" t="n">
        <f aca="false">+F193/$F$204</f>
        <v>0.00433828985213588</v>
      </c>
    </row>
    <row r="194" customFormat="false" ht="31.5" hidden="false" customHeight="true" outlineLevel="0" collapsed="false">
      <c r="A194" s="66" t="s">
        <v>345</v>
      </c>
      <c r="B194" s="172" t="s">
        <v>346</v>
      </c>
      <c r="C194" s="66" t="s">
        <v>22</v>
      </c>
      <c r="D194" s="173" t="n">
        <v>1</v>
      </c>
      <c r="E194" s="174" t="n">
        <v>75876.38982499</v>
      </c>
      <c r="F194" s="175" t="n">
        <f aca="false">D194*E194</f>
        <v>75876.38982499</v>
      </c>
      <c r="G194" s="70" t="n">
        <f aca="false">+F194/$F$204</f>
        <v>0.00322955426730478</v>
      </c>
    </row>
    <row r="195" customFormat="false" ht="15" hidden="false" customHeight="false" outlineLevel="0" collapsed="false">
      <c r="A195" s="176"/>
      <c r="B195" s="116" t="s">
        <v>347</v>
      </c>
      <c r="C195" s="134"/>
      <c r="D195" s="135"/>
      <c r="E195" s="136" t="n">
        <v>0</v>
      </c>
      <c r="F195" s="136" t="n">
        <f aca="false">D195*E195</f>
        <v>0</v>
      </c>
      <c r="G195" s="120" t="n">
        <f aca="false">+F195/$F$204</f>
        <v>0</v>
      </c>
    </row>
    <row r="196" customFormat="false" ht="30" hidden="false" customHeight="false" outlineLevel="0" collapsed="false">
      <c r="A196" s="100" t="s">
        <v>348</v>
      </c>
      <c r="B196" s="169" t="s">
        <v>349</v>
      </c>
      <c r="C196" s="100" t="s">
        <v>39</v>
      </c>
      <c r="D196" s="163" t="n">
        <v>110</v>
      </c>
      <c r="E196" s="170" t="n">
        <v>1593.56458814941</v>
      </c>
      <c r="F196" s="124" t="n">
        <f aca="false">D196*E196</f>
        <v>175292.104696435</v>
      </c>
      <c r="G196" s="125" t="n">
        <f aca="false">+F196/$F$204</f>
        <v>0.00746102135398061</v>
      </c>
    </row>
    <row r="197" customFormat="false" ht="30" hidden="false" customHeight="false" outlineLevel="0" collapsed="false">
      <c r="A197" s="66" t="s">
        <v>350</v>
      </c>
      <c r="B197" s="172" t="s">
        <v>351</v>
      </c>
      <c r="C197" s="66" t="s">
        <v>36</v>
      </c>
      <c r="D197" s="173" t="n">
        <v>380</v>
      </c>
      <c r="E197" s="174" t="n">
        <v>715.695652173913</v>
      </c>
      <c r="F197" s="69" t="n">
        <f aca="false">D197*E197</f>
        <v>271964.347826087</v>
      </c>
      <c r="G197" s="70" t="n">
        <f aca="false">+F197/$F$204</f>
        <v>0.0115757170590531</v>
      </c>
    </row>
    <row r="198" customFormat="false" ht="15.75" hidden="false" customHeight="false" outlineLevel="0" collapsed="false">
      <c r="A198" s="177"/>
      <c r="B198" s="74"/>
      <c r="C198" s="75"/>
      <c r="D198" s="76"/>
      <c r="E198" s="77" t="n">
        <v>0</v>
      </c>
      <c r="F198" s="77" t="n">
        <f aca="false">D198*E198</f>
        <v>0</v>
      </c>
      <c r="G198" s="78" t="n">
        <f aca="false">+F198/$F$204</f>
        <v>0</v>
      </c>
    </row>
    <row r="199" customFormat="false" ht="15" hidden="false" customHeight="true" outlineLevel="0" collapsed="false">
      <c r="A199" s="144" t="s">
        <v>352</v>
      </c>
      <c r="B199" s="145" t="s">
        <v>353</v>
      </c>
      <c r="C199" s="146"/>
      <c r="D199" s="147"/>
      <c r="E199" s="148"/>
      <c r="F199" s="148" t="n">
        <f aca="false">SUM(F200:F201)</f>
        <v>446925</v>
      </c>
      <c r="G199" s="149" t="n">
        <f aca="false">SUM(G200:G201)</f>
        <v>0.0190226306792447</v>
      </c>
    </row>
    <row r="200" s="26" customFormat="true" ht="15" hidden="false" customHeight="true" outlineLevel="0" collapsed="false">
      <c r="A200" s="150" t="s">
        <v>354</v>
      </c>
      <c r="B200" s="178" t="s">
        <v>355</v>
      </c>
      <c r="C200" s="179" t="s">
        <v>22</v>
      </c>
      <c r="D200" s="153" t="n">
        <v>1</v>
      </c>
      <c r="E200" s="180" t="n">
        <v>292050</v>
      </c>
      <c r="F200" s="154" t="n">
        <f aca="false">D200*E200</f>
        <v>292050</v>
      </c>
      <c r="G200" s="156" t="n">
        <f aca="false">+F200/$F$204</f>
        <v>0.0124306299488134</v>
      </c>
    </row>
    <row r="201" customFormat="false" ht="15" hidden="false" customHeight="true" outlineLevel="0" collapsed="false">
      <c r="A201" s="157" t="s">
        <v>356</v>
      </c>
      <c r="B201" s="181" t="s">
        <v>357</v>
      </c>
      <c r="C201" s="66" t="s">
        <v>101</v>
      </c>
      <c r="D201" s="67" t="n">
        <v>5</v>
      </c>
      <c r="E201" s="68" t="n">
        <v>30975</v>
      </c>
      <c r="F201" s="69" t="n">
        <f aca="false">D201*E201</f>
        <v>154875</v>
      </c>
      <c r="G201" s="70" t="n">
        <f aca="false">+F201/$F$204</f>
        <v>0.00659200073043135</v>
      </c>
    </row>
    <row r="202" customFormat="false" ht="15.75" hidden="false" customHeight="false" outlineLevel="0" collapsed="false">
      <c r="A202" s="177"/>
      <c r="B202" s="74"/>
      <c r="C202" s="75"/>
      <c r="D202" s="76"/>
      <c r="E202" s="77" t="n">
        <v>0</v>
      </c>
      <c r="F202" s="77" t="n">
        <f aca="false">D202*E202</f>
        <v>0</v>
      </c>
      <c r="G202" s="78" t="n">
        <f aca="false">+F202/$F$204</f>
        <v>0</v>
      </c>
    </row>
    <row r="203" customFormat="false" ht="6" hidden="false" customHeight="true" outlineLevel="0" collapsed="false">
      <c r="F203" s="182"/>
    </row>
    <row r="204" customFormat="false" ht="24" hidden="false" customHeight="true" outlineLevel="0" collapsed="false">
      <c r="A204" s="183" t="s">
        <v>358</v>
      </c>
      <c r="B204" s="183"/>
      <c r="C204" s="183"/>
      <c r="D204" s="183"/>
      <c r="E204" s="184"/>
      <c r="F204" s="185" t="n">
        <f aca="false">SUM(F10:F203)/2</f>
        <v>23494384.53261</v>
      </c>
      <c r="G204" s="186" t="n">
        <f aca="false">SUM(G10:G203)/2</f>
        <v>1</v>
      </c>
    </row>
    <row r="205" s="3" customFormat="true" ht="15" hidden="false" customHeight="true" outlineLevel="0" collapsed="false">
      <c r="G205" s="4"/>
    </row>
    <row r="206" s="3" customFormat="true" ht="15" hidden="false" customHeight="true" outlineLevel="0" collapsed="false">
      <c r="E206" s="26" t="s">
        <v>359</v>
      </c>
      <c r="F206" s="182" t="n">
        <f aca="false">+F199+F182+F177+F174+F161+F152+F146+F140+F119+F101+F89+F73+F63+F59+F46+F41+F36+F24+F18+F10</f>
        <v>23494384.53261</v>
      </c>
      <c r="G206" s="4"/>
    </row>
  </sheetData>
  <mergeCells count="7">
    <mergeCell ref="C5:D5"/>
    <mergeCell ref="B18:D18"/>
    <mergeCell ref="B46:E46"/>
    <mergeCell ref="B73:D73"/>
    <mergeCell ref="B89:D89"/>
    <mergeCell ref="B101:D101"/>
    <mergeCell ref="A204:D204"/>
  </mergeCells>
  <printOptions headings="false" gridLines="false" gridLinesSet="true" horizontalCentered="true" verticalCentered="false"/>
  <pageMargins left="0.196527777777778" right="0.196527777777778" top="0.190277777777778" bottom="0.236111111111111" header="0.511805555555555" footer="0.0395833333333333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S37"/>
  <sheetViews>
    <sheetView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85" workbookViewId="0">
      <selection pane="topLeft" activeCell="P3" activeCellId="0" sqref="P3"/>
    </sheetView>
  </sheetViews>
  <sheetFormatPr defaultRowHeight="15" zeroHeight="false" outlineLevelRow="0" outlineLevelCol="0"/>
  <cols>
    <col collapsed="false" customWidth="true" hidden="false" outlineLevel="0" max="1" min="1" style="0" width="2.85"/>
    <col collapsed="false" customWidth="true" hidden="false" outlineLevel="0" max="2" min="2" style="0" width="6.71"/>
    <col collapsed="false" customWidth="true" hidden="false" outlineLevel="0" max="3" min="3" style="0" width="71.86"/>
    <col collapsed="false" customWidth="true" hidden="false" outlineLevel="0" max="4" min="4" style="0" width="9.42"/>
    <col collapsed="false" customWidth="true" hidden="false" outlineLevel="0" max="5" min="5" style="0" width="17.29"/>
    <col collapsed="false" customWidth="true" hidden="false" outlineLevel="0" max="6" min="6" style="0" width="6.01"/>
    <col collapsed="false" customWidth="true" hidden="false" outlineLevel="0" max="7" min="7" style="0" width="10.71"/>
    <col collapsed="false" customWidth="true" hidden="false" outlineLevel="0" max="8" min="8" style="0" width="5.01"/>
    <col collapsed="false" customWidth="true" hidden="false" outlineLevel="0" max="9" min="9" style="0" width="10.71"/>
    <col collapsed="false" customWidth="true" hidden="false" outlineLevel="0" max="10" min="10" style="0" width="5.01"/>
    <col collapsed="false" customWidth="true" hidden="false" outlineLevel="0" max="11" min="11" style="0" width="10.71"/>
    <col collapsed="false" customWidth="true" hidden="false" outlineLevel="0" max="12" min="12" style="0" width="5.01"/>
    <col collapsed="false" customWidth="true" hidden="false" outlineLevel="0" max="13" min="13" style="0" width="10.71"/>
    <col collapsed="false" customWidth="true" hidden="false" outlineLevel="0" max="14" min="14" style="0" width="6.01"/>
    <col collapsed="false" customWidth="true" hidden="false" outlineLevel="0" max="15" min="15" style="0" width="10.71"/>
    <col collapsed="false" customWidth="true" hidden="false" outlineLevel="0" max="16" min="16" style="0" width="6.01"/>
    <col collapsed="false" customWidth="true" hidden="false" outlineLevel="0" max="17" min="17" style="0" width="10.71"/>
    <col collapsed="false" customWidth="true" hidden="false" outlineLevel="0" max="18" min="18" style="0" width="2.29"/>
    <col collapsed="false" customWidth="true" hidden="false" outlineLevel="0" max="19" min="19" style="0" width="5.86"/>
    <col collapsed="false" customWidth="true" hidden="false" outlineLevel="0" max="20" min="20" style="0" width="5.7"/>
    <col collapsed="false" customWidth="true" hidden="false" outlineLevel="0" max="21" min="21" style="0" width="10.29"/>
    <col collapsed="false" customWidth="true" hidden="false" outlineLevel="0" max="1025" min="22" style="0" width="10.67"/>
  </cols>
  <sheetData>
    <row r="2" customFormat="false" ht="15.75" hidden="false" customHeight="false" outlineLevel="0" collapsed="false"/>
    <row r="3" customFormat="false" ht="15" hidden="false" customHeight="false" outlineLevel="0" collapsed="false">
      <c r="B3" s="187" t="s">
        <v>360</v>
      </c>
      <c r="C3" s="188"/>
      <c r="D3" s="189"/>
      <c r="E3" s="190"/>
      <c r="F3" s="191"/>
      <c r="G3" s="192"/>
      <c r="H3" s="193"/>
      <c r="I3" s="193"/>
      <c r="J3" s="193"/>
      <c r="K3" s="193"/>
      <c r="L3" s="193"/>
      <c r="M3" s="193"/>
      <c r="N3" s="193"/>
      <c r="O3" s="194"/>
      <c r="P3" s="193"/>
      <c r="Q3" s="194"/>
    </row>
    <row r="4" customFormat="false" ht="15" hidden="false" customHeight="false" outlineLevel="0" collapsed="false">
      <c r="B4" s="195" t="s">
        <v>361</v>
      </c>
      <c r="C4" s="196"/>
      <c r="D4" s="197"/>
      <c r="E4" s="198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customFormat="false" ht="15" hidden="false" customHeight="false" outlineLevel="0" collapsed="false">
      <c r="B5" s="200" t="s">
        <v>362</v>
      </c>
      <c r="C5" s="201"/>
      <c r="D5" s="197"/>
      <c r="E5" s="198"/>
      <c r="F5" s="202"/>
      <c r="G5" s="203"/>
      <c r="H5" s="204"/>
      <c r="I5" s="205"/>
      <c r="J5" s="205"/>
      <c r="K5" s="205"/>
      <c r="L5" s="205"/>
      <c r="M5" s="205"/>
      <c r="N5" s="203"/>
      <c r="O5" s="205"/>
      <c r="P5" s="203"/>
      <c r="Q5" s="206"/>
    </row>
    <row r="6" customFormat="false" ht="15" hidden="false" customHeight="false" outlineLevel="0" collapsed="false">
      <c r="B6" s="195" t="s">
        <v>363</v>
      </c>
      <c r="C6" s="196"/>
      <c r="D6" s="197"/>
      <c r="E6" s="198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/>
    </row>
    <row r="7" customFormat="false" ht="15.75" hidden="false" customHeight="false" outlineLevel="0" collapsed="false">
      <c r="B7" s="210"/>
      <c r="C7" s="211"/>
      <c r="D7" s="212"/>
      <c r="E7" s="212"/>
      <c r="F7" s="213" t="s">
        <v>364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customFormat="false" ht="15" hidden="false" customHeight="false" outlineLevel="0" collapsed="false">
      <c r="B8" s="214" t="s">
        <v>365</v>
      </c>
      <c r="C8" s="215" t="s">
        <v>366</v>
      </c>
      <c r="D8" s="215" t="s">
        <v>367</v>
      </c>
      <c r="E8" s="216" t="s">
        <v>368</v>
      </c>
      <c r="F8" s="217" t="s">
        <v>369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</row>
    <row r="9" customFormat="false" ht="15.75" hidden="false" customHeight="false" outlineLevel="0" collapsed="false">
      <c r="B9" s="214"/>
      <c r="C9" s="218"/>
      <c r="D9" s="215" t="s">
        <v>370</v>
      </c>
      <c r="E9" s="216" t="s">
        <v>371</v>
      </c>
      <c r="F9" s="219" t="n">
        <v>1</v>
      </c>
      <c r="G9" s="219"/>
      <c r="H9" s="220" t="n">
        <v>2</v>
      </c>
      <c r="I9" s="220"/>
      <c r="J9" s="220" t="n">
        <v>3</v>
      </c>
      <c r="K9" s="220"/>
      <c r="L9" s="220" t="n">
        <v>4</v>
      </c>
      <c r="M9" s="220"/>
      <c r="N9" s="221" t="n">
        <v>5</v>
      </c>
      <c r="O9" s="221"/>
      <c r="P9" s="220" t="n">
        <v>5</v>
      </c>
      <c r="Q9" s="221" t="n">
        <v>6</v>
      </c>
    </row>
    <row r="10" customFormat="false" ht="15" hidden="false" customHeight="false" outlineLevel="0" collapsed="false">
      <c r="B10" s="222" t="n">
        <v>1</v>
      </c>
      <c r="C10" s="223" t="str">
        <f aca="false">+PRESUPUESTO!B10</f>
        <v>TAREAS PRELIMINARES</v>
      </c>
      <c r="D10" s="224" t="n">
        <f aca="false">+E10/$E$31</f>
        <v>0.0324326435937222</v>
      </c>
      <c r="E10" s="225" t="n">
        <f aca="false">+PRESUPUESTO!F10</f>
        <v>761985</v>
      </c>
      <c r="F10" s="226" t="n">
        <v>0.6</v>
      </c>
      <c r="G10" s="227" t="n">
        <f aca="false">+F10*$D10</f>
        <v>0.0194595861562333</v>
      </c>
      <c r="H10" s="228" t="n">
        <v>0.4</v>
      </c>
      <c r="I10" s="227" t="n">
        <f aca="false">+H10*$D10</f>
        <v>0.0129730574374889</v>
      </c>
      <c r="J10" s="228" t="n">
        <v>0</v>
      </c>
      <c r="K10" s="227" t="n">
        <f aca="false">+J10*$D10</f>
        <v>0</v>
      </c>
      <c r="L10" s="228" t="n">
        <v>0</v>
      </c>
      <c r="M10" s="227" t="n">
        <f aca="false">+L10*$D10</f>
        <v>0</v>
      </c>
      <c r="N10" s="228" t="n">
        <v>0</v>
      </c>
      <c r="O10" s="229" t="n">
        <f aca="false">+N10*$D10</f>
        <v>0</v>
      </c>
      <c r="P10" s="228" t="n">
        <v>0</v>
      </c>
      <c r="Q10" s="229" t="n">
        <f aca="false">+P10*$D10</f>
        <v>0</v>
      </c>
      <c r="R10" s="230"/>
      <c r="S10" s="231" t="n">
        <f aca="false">+F10+H10+J10+L10+N10+P10</f>
        <v>1</v>
      </c>
    </row>
    <row r="11" customFormat="false" ht="15" hidden="false" customHeight="false" outlineLevel="0" collapsed="false">
      <c r="B11" s="232" t="s">
        <v>372</v>
      </c>
      <c r="C11" s="233" t="str">
        <f aca="false">+PRESUPUESTO!B18</f>
        <v>MOVIMIENTO DE SUELOS - SECTOR ESTACIONAMIENTOS -CIRCULACION</v>
      </c>
      <c r="D11" s="234" t="n">
        <f aca="false">+E11/$E$31</f>
        <v>0.0533750532285466</v>
      </c>
      <c r="E11" s="235" t="n">
        <f aca="false">+PRESUPUESTO!F18</f>
        <v>1254014.025</v>
      </c>
      <c r="F11" s="236" t="n">
        <v>0.2</v>
      </c>
      <c r="G11" s="237" t="n">
        <f aca="false">+F11*$D11</f>
        <v>0.0106750106457093</v>
      </c>
      <c r="H11" s="238" t="n">
        <v>0.4</v>
      </c>
      <c r="I11" s="237" t="n">
        <f aca="false">+H11*$D11</f>
        <v>0.0213500212914186</v>
      </c>
      <c r="J11" s="238" t="n">
        <v>0.2</v>
      </c>
      <c r="K11" s="237" t="n">
        <f aca="false">+J11*$D11</f>
        <v>0.0106750106457093</v>
      </c>
      <c r="L11" s="238" t="n">
        <v>0</v>
      </c>
      <c r="M11" s="237" t="n">
        <f aca="false">+L11*$D11</f>
        <v>0</v>
      </c>
      <c r="N11" s="238" t="n">
        <v>0.1</v>
      </c>
      <c r="O11" s="239" t="n">
        <f aca="false">+N11*$D11</f>
        <v>0.00533750532285466</v>
      </c>
      <c r="P11" s="238" t="n">
        <v>0.1</v>
      </c>
      <c r="Q11" s="239" t="n">
        <f aca="false">+P11*$D11</f>
        <v>0.00533750532285466</v>
      </c>
      <c r="R11" s="230"/>
      <c r="S11" s="231" t="n">
        <f aca="false">+F11+H11+J11+L11+N11+P11</f>
        <v>1</v>
      </c>
    </row>
    <row r="12" customFormat="false" ht="15" hidden="false" customHeight="false" outlineLevel="0" collapsed="false">
      <c r="B12" s="232" t="s">
        <v>373</v>
      </c>
      <c r="C12" s="233" t="str">
        <f aca="false">+PRESUPUESTO!B24</f>
        <v>SUBESTACIÓN TRANSFORMADORA Y CONEXIÓN A M.T. S/PROY EPEN</v>
      </c>
      <c r="D12" s="234" t="n">
        <f aca="false">+E12/$E$31</f>
        <v>0</v>
      </c>
      <c r="E12" s="235" t="n">
        <f aca="false">+PRESUPUESTO!F24</f>
        <v>0</v>
      </c>
      <c r="F12" s="236" t="n">
        <v>0.05</v>
      </c>
      <c r="G12" s="237" t="n">
        <f aca="false">+F12*$D12</f>
        <v>0</v>
      </c>
      <c r="H12" s="238" t="n">
        <v>0.15</v>
      </c>
      <c r="I12" s="237" t="n">
        <f aca="false">+H12*$D12</f>
        <v>0</v>
      </c>
      <c r="J12" s="238" t="n">
        <v>0.4</v>
      </c>
      <c r="K12" s="237" t="n">
        <f aca="false">+J12*$D12</f>
        <v>0</v>
      </c>
      <c r="L12" s="238" t="n">
        <v>0.25</v>
      </c>
      <c r="M12" s="237" t="n">
        <f aca="false">+L12*$D12</f>
        <v>0</v>
      </c>
      <c r="N12" s="238" t="n">
        <v>0.15</v>
      </c>
      <c r="O12" s="239" t="n">
        <f aca="false">+N12*$D12</f>
        <v>0</v>
      </c>
      <c r="P12" s="238"/>
      <c r="Q12" s="239" t="n">
        <f aca="false">+P12*$D12</f>
        <v>0</v>
      </c>
      <c r="R12" s="230"/>
      <c r="S12" s="231" t="n">
        <f aca="false">+F12+H12+J12+L12+N12+P12</f>
        <v>1</v>
      </c>
    </row>
    <row r="13" customFormat="false" ht="15" hidden="false" customHeight="false" outlineLevel="0" collapsed="false">
      <c r="B13" s="232" t="s">
        <v>374</v>
      </c>
      <c r="C13" s="233" t="str">
        <f aca="false">+PRESUPUESTO!B36</f>
        <v>GARITA DE INGRESO Y GUARDIA</v>
      </c>
      <c r="D13" s="234" t="n">
        <f aca="false">+E13/$E$31</f>
        <v>0.0233432163008475</v>
      </c>
      <c r="E13" s="235" t="n">
        <f aca="false">+PRESUPUESTO!F36</f>
        <v>548434.5</v>
      </c>
      <c r="F13" s="236"/>
      <c r="G13" s="237" t="n">
        <f aca="false">+F13*$D13</f>
        <v>0</v>
      </c>
      <c r="H13" s="238" t="n">
        <v>0.1</v>
      </c>
      <c r="I13" s="237" t="n">
        <f aca="false">+H13*$D13</f>
        <v>0.00233432163008475</v>
      </c>
      <c r="J13" s="238" t="n">
        <v>0.3</v>
      </c>
      <c r="K13" s="237" t="n">
        <f aca="false">+J13*$D13</f>
        <v>0.00700296489025424</v>
      </c>
      <c r="L13" s="238" t="n">
        <v>0.3</v>
      </c>
      <c r="M13" s="237" t="n">
        <f aca="false">+L13*$D13</f>
        <v>0.00700296489025424</v>
      </c>
      <c r="N13" s="238" t="n">
        <v>0.3</v>
      </c>
      <c r="O13" s="239" t="n">
        <f aca="false">+N13*$D13</f>
        <v>0.00700296489025424</v>
      </c>
      <c r="P13" s="238"/>
      <c r="Q13" s="239" t="n">
        <f aca="false">+P13*$D13</f>
        <v>0</v>
      </c>
      <c r="R13" s="230"/>
      <c r="S13" s="231" t="n">
        <f aca="false">+F13+H13+J13+L13+N13+P13</f>
        <v>1</v>
      </c>
    </row>
    <row r="14" customFormat="false" ht="15" hidden="false" customHeight="false" outlineLevel="0" collapsed="false">
      <c r="B14" s="232" t="s">
        <v>375</v>
      </c>
      <c r="C14" s="233" t="str">
        <f aca="false">+PRESUPUESTO!B41</f>
        <v>PORTON DE INGRESO PPAL. FRENTE- S/ PLANO  ADE-PL-46</v>
      </c>
      <c r="D14" s="234" t="n">
        <f aca="false">+E14/$E$31</f>
        <v>0</v>
      </c>
      <c r="E14" s="235" t="n">
        <f aca="false">+PRESUPUESTO!F41</f>
        <v>0</v>
      </c>
      <c r="F14" s="236"/>
      <c r="G14" s="237" t="n">
        <f aca="false">+F14*$D14</f>
        <v>0</v>
      </c>
      <c r="H14" s="238" t="n">
        <v>0.3</v>
      </c>
      <c r="I14" s="237" t="n">
        <f aca="false">+H14*$D14</f>
        <v>0</v>
      </c>
      <c r="J14" s="238" t="n">
        <v>0.4</v>
      </c>
      <c r="K14" s="237" t="n">
        <f aca="false">+J14*$D14</f>
        <v>0</v>
      </c>
      <c r="L14" s="238" t="n">
        <v>0.3</v>
      </c>
      <c r="M14" s="237" t="n">
        <f aca="false">+L14*$D14</f>
        <v>0</v>
      </c>
      <c r="N14" s="238" t="n">
        <v>0</v>
      </c>
      <c r="O14" s="239" t="n">
        <f aca="false">+N14*$D14</f>
        <v>0</v>
      </c>
      <c r="P14" s="238" t="n">
        <v>0</v>
      </c>
      <c r="Q14" s="239" t="n">
        <f aca="false">+P14*$D14</f>
        <v>0</v>
      </c>
      <c r="R14" s="230"/>
      <c r="S14" s="231" t="n">
        <f aca="false">+F14+H14+J14+L14+N14+P14</f>
        <v>1</v>
      </c>
    </row>
    <row r="15" customFormat="false" ht="15" hidden="false" customHeight="false" outlineLevel="0" collapsed="false">
      <c r="B15" s="232" t="s">
        <v>376</v>
      </c>
      <c r="C15" s="233" t="str">
        <f aca="false">+PRESUPUESTO!B46</f>
        <v>PLANTA DE TRATAMIENTO DE AGUA DE PROCESO: CISTERNA  H°A°-  CASILLA DE COMANDO Y CONTROL</v>
      </c>
      <c r="D15" s="234" t="n">
        <f aca="false">+E15/$E$31</f>
        <v>0.119537320851129</v>
      </c>
      <c r="E15" s="235" t="n">
        <f aca="false">+PRESUPUESTO!F46</f>
        <v>2808455.7820744</v>
      </c>
      <c r="F15" s="236" t="n">
        <v>0</v>
      </c>
      <c r="G15" s="237" t="n">
        <f aca="false">+F15*$D15</f>
        <v>0</v>
      </c>
      <c r="H15" s="238" t="n">
        <v>0.25</v>
      </c>
      <c r="I15" s="237" t="n">
        <f aca="false">+H15*$D15</f>
        <v>0.0298843302127822</v>
      </c>
      <c r="J15" s="238" t="n">
        <v>0.5</v>
      </c>
      <c r="K15" s="237" t="n">
        <f aca="false">+J15*$D15</f>
        <v>0.0597686604255644</v>
      </c>
      <c r="L15" s="238" t="n">
        <v>0.2</v>
      </c>
      <c r="M15" s="237" t="n">
        <f aca="false">+L15*$D15</f>
        <v>0.0239074641702258</v>
      </c>
      <c r="N15" s="238" t="n">
        <v>0.05</v>
      </c>
      <c r="O15" s="239" t="n">
        <f aca="false">+N15*$D15</f>
        <v>0.00597686604255644</v>
      </c>
      <c r="P15" s="238" t="n">
        <v>0</v>
      </c>
      <c r="Q15" s="239" t="n">
        <f aca="false">+P15*$D15</f>
        <v>0</v>
      </c>
      <c r="R15" s="230"/>
      <c r="S15" s="231" t="n">
        <f aca="false">+F15+H15+J15+L15+N15+P15</f>
        <v>1</v>
      </c>
    </row>
    <row r="16" customFormat="false" ht="15" hidden="false" customHeight="false" outlineLevel="0" collapsed="false">
      <c r="B16" s="232" t="s">
        <v>377</v>
      </c>
      <c r="C16" s="233" t="str">
        <f aca="false">+PRESUPUESTO!B59</f>
        <v>VEREDAS PERIMETRALES Y DE ACCESO</v>
      </c>
      <c r="D16" s="234" t="n">
        <f aca="false">+E16/$E$31</f>
        <v>0.0169388050769164</v>
      </c>
      <c r="E16" s="235" t="n">
        <f aca="false">+PRESUPUESTO!F59</f>
        <v>397966.8</v>
      </c>
      <c r="F16" s="236" t="n">
        <v>0.05</v>
      </c>
      <c r="G16" s="237" t="n">
        <f aca="false">+F16*$D16</f>
        <v>0.00084694025384582</v>
      </c>
      <c r="H16" s="238" t="n">
        <v>0.2</v>
      </c>
      <c r="I16" s="237" t="n">
        <f aca="false">+H16*$D16</f>
        <v>0.00338776101538328</v>
      </c>
      <c r="J16" s="238" t="n">
        <v>0.35</v>
      </c>
      <c r="K16" s="237" t="n">
        <f aca="false">+J16*$D16</f>
        <v>0.00592858177692074</v>
      </c>
      <c r="L16" s="238" t="n">
        <v>0.25</v>
      </c>
      <c r="M16" s="237" t="n">
        <f aca="false">+L16*$D16</f>
        <v>0.0042347012692291</v>
      </c>
      <c r="N16" s="238" t="n">
        <v>0.15</v>
      </c>
      <c r="O16" s="239" t="n">
        <f aca="false">+N16*$D16</f>
        <v>0.00254082076153746</v>
      </c>
      <c r="P16" s="238"/>
      <c r="Q16" s="239" t="n">
        <f aca="false">+P16*$D16</f>
        <v>0</v>
      </c>
      <c r="R16" s="230"/>
      <c r="S16" s="231" t="n">
        <f aca="false">+F16+H16+J16+L16+N16+P16</f>
        <v>1</v>
      </c>
    </row>
    <row r="17" customFormat="false" ht="15" hidden="false" customHeight="false" outlineLevel="0" collapsed="false">
      <c r="B17" s="232" t="s">
        <v>378</v>
      </c>
      <c r="C17" s="233" t="str">
        <f aca="false">+PRESUPUESTO!B63</f>
        <v>PLANTA DE ALMACENAMIENTO  DE RESIDUOS (O.CIVIL HºAº, O.METÁLICAS, CAÑERÍAS, EQUIP.)</v>
      </c>
      <c r="D17" s="234" t="n">
        <f aca="false">+E17/$E$31</f>
        <v>0</v>
      </c>
      <c r="E17" s="235" t="n">
        <f aca="false">+PRESUPUESTO!F63</f>
        <v>0</v>
      </c>
      <c r="F17" s="236" t="n">
        <v>0</v>
      </c>
      <c r="G17" s="237" t="n">
        <f aca="false">+F17*$D17</f>
        <v>0</v>
      </c>
      <c r="H17" s="238" t="n">
        <v>0.2</v>
      </c>
      <c r="I17" s="237" t="n">
        <f aca="false">+H17*$D17</f>
        <v>0</v>
      </c>
      <c r="J17" s="238" t="n">
        <v>0.35</v>
      </c>
      <c r="K17" s="237" t="n">
        <f aca="false">+J17*$D17</f>
        <v>0</v>
      </c>
      <c r="L17" s="238" t="n">
        <v>0.35</v>
      </c>
      <c r="M17" s="237" t="n">
        <f aca="false">+L17*$D17</f>
        <v>0</v>
      </c>
      <c r="N17" s="238" t="n">
        <v>0.1</v>
      </c>
      <c r="O17" s="239" t="n">
        <f aca="false">+N17*$D17</f>
        <v>0</v>
      </c>
      <c r="P17" s="238"/>
      <c r="Q17" s="239" t="n">
        <f aca="false">+P17*$D17</f>
        <v>0</v>
      </c>
      <c r="R17" s="230"/>
      <c r="S17" s="231" t="n">
        <f aca="false">+F17+H17+J17+L17+N17+P17</f>
        <v>1</v>
      </c>
    </row>
    <row r="18" customFormat="false" ht="15" hidden="false" customHeight="false" outlineLevel="0" collapsed="false">
      <c r="B18" s="232" t="s">
        <v>379</v>
      </c>
      <c r="C18" s="233" t="str">
        <f aca="false">+PRESUPUESTO!B73</f>
        <v>ACUEDUCTO DE ALIMENTACIÓN DESDE CISTERNA DE HPdelA HASTA PLANTA DE TRATAMIENTO</v>
      </c>
      <c r="D18" s="234" t="n">
        <f aca="false">+E18/$E$31</f>
        <v>0.37082978662988</v>
      </c>
      <c r="E18" s="235" t="n">
        <f aca="false">+PRESUPUESTO!F73</f>
        <v>8712417.60322811</v>
      </c>
      <c r="F18" s="236" t="n">
        <v>0.05</v>
      </c>
      <c r="G18" s="237" t="n">
        <f aca="false">+F18*$D18</f>
        <v>0.018541489331494</v>
      </c>
      <c r="H18" s="238" t="n">
        <v>0.3</v>
      </c>
      <c r="I18" s="237" t="n">
        <f aca="false">+H18*$D18</f>
        <v>0.111248935988964</v>
      </c>
      <c r="J18" s="238" t="n">
        <v>0.35</v>
      </c>
      <c r="K18" s="237" t="n">
        <f aca="false">+J18*$D18</f>
        <v>0.129790425320458</v>
      </c>
      <c r="L18" s="238" t="n">
        <v>0.3</v>
      </c>
      <c r="M18" s="237" t="n">
        <f aca="false">+L18*$D18</f>
        <v>0.111248935988964</v>
      </c>
      <c r="N18" s="238" t="n">
        <v>0</v>
      </c>
      <c r="O18" s="239" t="n">
        <f aca="false">+N18*$D18</f>
        <v>0</v>
      </c>
      <c r="P18" s="238" t="n">
        <v>0</v>
      </c>
      <c r="Q18" s="239" t="n">
        <f aca="false">+P18*$D18</f>
        <v>0</v>
      </c>
      <c r="R18" s="230"/>
      <c r="S18" s="231" t="n">
        <f aca="false">+F18+H18+J18+L18+N18+P18</f>
        <v>1</v>
      </c>
    </row>
    <row r="19" customFormat="false" ht="15" hidden="false" customHeight="false" outlineLevel="0" collapsed="false">
      <c r="B19" s="232" t="s">
        <v>380</v>
      </c>
      <c r="C19" s="233" t="str">
        <f aca="false">+PRESUPUESTO!B89</f>
        <v>PROVISIÓN Y COLOCACIÓN DE ARTEFACTOS SANITARIOS PLANTA DE PROCESO</v>
      </c>
      <c r="D19" s="234" t="n">
        <f aca="false">+E19/$E$31</f>
        <v>0.0155903694232707</v>
      </c>
      <c r="E19" s="235" t="n">
        <f aca="false">+PRESUPUESTO!F89</f>
        <v>366286.134235768</v>
      </c>
      <c r="F19" s="236" t="n">
        <v>0</v>
      </c>
      <c r="G19" s="237" t="n">
        <f aca="false">+F19*$D19</f>
        <v>0</v>
      </c>
      <c r="H19" s="238"/>
      <c r="I19" s="237" t="n">
        <f aca="false">+H19*$D19</f>
        <v>0</v>
      </c>
      <c r="J19" s="238"/>
      <c r="K19" s="237" t="n">
        <f aca="false">+J19*$D19</f>
        <v>0</v>
      </c>
      <c r="L19" s="238" t="n">
        <v>0.4</v>
      </c>
      <c r="M19" s="237" t="n">
        <f aca="false">+L19*$D19</f>
        <v>0.0062361477693083</v>
      </c>
      <c r="N19" s="238" t="n">
        <v>0.3</v>
      </c>
      <c r="O19" s="239" t="n">
        <f aca="false">+N19*$D19</f>
        <v>0.00467711082698122</v>
      </c>
      <c r="P19" s="238" t="n">
        <v>0.3</v>
      </c>
      <c r="Q19" s="239" t="n">
        <f aca="false">+P19*$D19</f>
        <v>0.00467711082698122</v>
      </c>
      <c r="R19" s="230"/>
      <c r="S19" s="231" t="n">
        <f aca="false">+F19+H19+J19+L19+N19+P19</f>
        <v>1</v>
      </c>
    </row>
    <row r="20" customFormat="false" ht="15" hidden="false" customHeight="false" outlineLevel="0" collapsed="false">
      <c r="B20" s="232" t="s">
        <v>381</v>
      </c>
      <c r="C20" s="233" t="str">
        <f aca="false">+PRESUPUESTO!B101</f>
        <v>INSTALACIÓN ELÉCTRICA</v>
      </c>
      <c r="D20" s="234" t="n">
        <f aca="false">+E20/$E$31</f>
        <v>0.127772468389772</v>
      </c>
      <c r="E20" s="235" t="n">
        <f aca="false">+PRESUPUESTO!F101</f>
        <v>3001935.50503007</v>
      </c>
      <c r="F20" s="236" t="n">
        <v>0</v>
      </c>
      <c r="G20" s="237" t="n">
        <f aca="false">+F20*$D20</f>
        <v>0</v>
      </c>
      <c r="H20" s="238"/>
      <c r="I20" s="237" t="n">
        <f aca="false">+H20*$D20</f>
        <v>0</v>
      </c>
      <c r="J20" s="238" t="n">
        <v>0.2</v>
      </c>
      <c r="K20" s="237" t="n">
        <f aca="false">+J20*$D20</f>
        <v>0.0255544936779545</v>
      </c>
      <c r="L20" s="238" t="n">
        <v>0.25</v>
      </c>
      <c r="M20" s="237" t="n">
        <f aca="false">+L20*$D20</f>
        <v>0.0319431170974431</v>
      </c>
      <c r="N20" s="238" t="n">
        <v>0.35</v>
      </c>
      <c r="O20" s="239" t="n">
        <f aca="false">+N20*$D20</f>
        <v>0.0447203639364204</v>
      </c>
      <c r="P20" s="238" t="n">
        <v>0.2</v>
      </c>
      <c r="Q20" s="239" t="n">
        <f aca="false">+P20*$D20</f>
        <v>0.0255544936779545</v>
      </c>
      <c r="R20" s="230"/>
      <c r="S20" s="231" t="n">
        <f aca="false">+F20+H20+J20+L20+N20+P20</f>
        <v>1</v>
      </c>
    </row>
    <row r="21" customFormat="false" ht="15" hidden="false" customHeight="false" outlineLevel="0" collapsed="false">
      <c r="B21" s="232" t="s">
        <v>382</v>
      </c>
      <c r="C21" s="233" t="str">
        <f aca="false">+PRESUPUESTO!B119</f>
        <v>INSTALACIÓN CORRIENTES DEBILES-EXTINCION-INDICADORES</v>
      </c>
      <c r="D21" s="234" t="n">
        <f aca="false">+E21/$E$31</f>
        <v>0.0610584333392636</v>
      </c>
      <c r="E21" s="235" t="n">
        <f aca="false">+PRESUPUESTO!F119</f>
        <v>1434530.31183139</v>
      </c>
      <c r="F21" s="236" t="n">
        <v>0</v>
      </c>
      <c r="G21" s="237" t="n">
        <f aca="false">+F21*$D21</f>
        <v>0</v>
      </c>
      <c r="H21" s="238" t="n">
        <v>0</v>
      </c>
      <c r="I21" s="237" t="n">
        <f aca="false">+H21*$D21</f>
        <v>0</v>
      </c>
      <c r="J21" s="238" t="n">
        <v>0</v>
      </c>
      <c r="K21" s="237" t="n">
        <f aca="false">+J21*$D21</f>
        <v>0</v>
      </c>
      <c r="L21" s="238" t="n">
        <v>0.55</v>
      </c>
      <c r="M21" s="237" t="n">
        <f aca="false">+L21*$D21</f>
        <v>0.033582138336595</v>
      </c>
      <c r="N21" s="238" t="n">
        <v>0.4</v>
      </c>
      <c r="O21" s="239" t="n">
        <f aca="false">+N21*$D21</f>
        <v>0.0244233733357054</v>
      </c>
      <c r="P21" s="238" t="n">
        <v>0.05</v>
      </c>
      <c r="Q21" s="239" t="n">
        <f aca="false">+P21*$D21</f>
        <v>0.00305292166696318</v>
      </c>
      <c r="R21" s="230"/>
      <c r="S21" s="231" t="n">
        <f aca="false">+F21+H21+J21+L21+N21+P21</f>
        <v>1</v>
      </c>
    </row>
    <row r="22" customFormat="false" ht="15" hidden="false" customHeight="false" outlineLevel="0" collapsed="false">
      <c r="B22" s="232" t="s">
        <v>383</v>
      </c>
      <c r="C22" s="233" t="str">
        <f aca="false">+PRESUPUESTO!B140</f>
        <v>TRATAMIENTO DE PISOS Y ZOCALOS INTERIORES</v>
      </c>
      <c r="D22" s="234" t="n">
        <f aca="false">+E22/$E$31</f>
        <v>0</v>
      </c>
      <c r="E22" s="235" t="n">
        <f aca="false">+PRESUPUESTO!F140</f>
        <v>0</v>
      </c>
      <c r="F22" s="236" t="n">
        <v>0</v>
      </c>
      <c r="G22" s="237" t="n">
        <f aca="false">+F22*$D22</f>
        <v>0</v>
      </c>
      <c r="H22" s="238" t="n">
        <v>0</v>
      </c>
      <c r="I22" s="237" t="n">
        <f aca="false">+H22*$D22</f>
        <v>0</v>
      </c>
      <c r="J22" s="238" t="n">
        <v>0</v>
      </c>
      <c r="K22" s="237" t="n">
        <f aca="false">+J22*$D22</f>
        <v>0</v>
      </c>
      <c r="L22" s="238" t="n">
        <v>0.5</v>
      </c>
      <c r="M22" s="237" t="n">
        <f aca="false">+L22*$D22</f>
        <v>0</v>
      </c>
      <c r="N22" s="238" t="n">
        <v>0.4</v>
      </c>
      <c r="O22" s="239" t="n">
        <f aca="false">+N22*$D22</f>
        <v>0</v>
      </c>
      <c r="P22" s="238" t="n">
        <v>0.1</v>
      </c>
      <c r="Q22" s="239" t="n">
        <f aca="false">+P22*$D22</f>
        <v>0</v>
      </c>
      <c r="R22" s="230"/>
      <c r="S22" s="231" t="n">
        <f aca="false">+F22+H22+J22+L22+N22+P22</f>
        <v>1</v>
      </c>
    </row>
    <row r="23" customFormat="false" ht="15" hidden="false" customHeight="false" outlineLevel="0" collapsed="false">
      <c r="B23" s="232" t="s">
        <v>384</v>
      </c>
      <c r="C23" s="233" t="str">
        <f aca="false">+PRESUPUESTO!B146</f>
        <v>INSTALACIÓN TERMOMECÁNICA-AGUA CALIENTE-AGUA FRÍA</v>
      </c>
      <c r="D23" s="234" t="n">
        <f aca="false">+E23/$E$31</f>
        <v>0.0206688853626661</v>
      </c>
      <c r="E23" s="235" t="n">
        <f aca="false">+PRESUPUESTO!F146</f>
        <v>485602.740570911</v>
      </c>
      <c r="F23" s="236" t="n">
        <v>0</v>
      </c>
      <c r="G23" s="237" t="n">
        <f aca="false">+F23*$D23</f>
        <v>0</v>
      </c>
      <c r="H23" s="238" t="n">
        <v>0</v>
      </c>
      <c r="I23" s="237" t="n">
        <f aca="false">+H23*$D23</f>
        <v>0</v>
      </c>
      <c r="J23" s="238" t="n">
        <v>0</v>
      </c>
      <c r="K23" s="237" t="n">
        <f aca="false">+J23*$D23</f>
        <v>0</v>
      </c>
      <c r="L23" s="238" t="n">
        <v>0.5</v>
      </c>
      <c r="M23" s="237" t="n">
        <f aca="false">+L23*$D23</f>
        <v>0.010334442681333</v>
      </c>
      <c r="N23" s="238" t="n">
        <v>0.5</v>
      </c>
      <c r="O23" s="239" t="n">
        <f aca="false">+N23*$D23</f>
        <v>0.010334442681333</v>
      </c>
      <c r="P23" s="238"/>
      <c r="Q23" s="239" t="n">
        <f aca="false">+P23*$D23</f>
        <v>0</v>
      </c>
      <c r="R23" s="230"/>
      <c r="S23" s="231" t="n">
        <f aca="false">+F23+H23+J23+L23+N23+P23</f>
        <v>1</v>
      </c>
    </row>
    <row r="24" customFormat="false" ht="15" hidden="false" customHeight="false" outlineLevel="0" collapsed="false">
      <c r="B24" s="232" t="s">
        <v>385</v>
      </c>
      <c r="C24" s="233" t="s">
        <v>275</v>
      </c>
      <c r="D24" s="234" t="n">
        <f aca="false">+E24/$E$31</f>
        <v>0</v>
      </c>
      <c r="E24" s="235" t="n">
        <f aca="false">+PRESUPUESTO!F152</f>
        <v>0</v>
      </c>
      <c r="F24" s="236" t="n">
        <v>0</v>
      </c>
      <c r="G24" s="237" t="n">
        <f aca="false">+F24*$D24</f>
        <v>0</v>
      </c>
      <c r="H24" s="238" t="n">
        <v>0</v>
      </c>
      <c r="I24" s="237" t="n">
        <f aca="false">+H24*$D24</f>
        <v>0</v>
      </c>
      <c r="J24" s="238"/>
      <c r="K24" s="237" t="n">
        <f aca="false">+J24*$D24</f>
        <v>0</v>
      </c>
      <c r="L24" s="238" t="n">
        <v>0.5</v>
      </c>
      <c r="M24" s="237" t="n">
        <f aca="false">+L24*$D24</f>
        <v>0</v>
      </c>
      <c r="N24" s="238" t="n">
        <v>0.3</v>
      </c>
      <c r="O24" s="239" t="n">
        <f aca="false">+N24*$D24</f>
        <v>0</v>
      </c>
      <c r="P24" s="238" t="n">
        <v>0.2</v>
      </c>
      <c r="Q24" s="239" t="n">
        <f aca="false">+P24*$D24</f>
        <v>0</v>
      </c>
      <c r="R24" s="230"/>
      <c r="S24" s="231" t="n">
        <f aca="false">+F24+H24+J24+L24+N24+P24</f>
        <v>1</v>
      </c>
    </row>
    <row r="25" customFormat="false" ht="15" hidden="false" customHeight="false" outlineLevel="0" collapsed="false">
      <c r="B25" s="232" t="s">
        <v>386</v>
      </c>
      <c r="C25" s="233" t="str">
        <f aca="false">+PRESUPUESTO!B161</f>
        <v>MUEBLES DE ACERO INOXIDABLE, MESADAS Y SEPARADORES</v>
      </c>
      <c r="D25" s="234" t="n">
        <f aca="false">+E25/$E$31</f>
        <v>0.0166438601299491</v>
      </c>
      <c r="E25" s="235" t="n">
        <f aca="false">+PRESUPUESTO!F161</f>
        <v>391037.25</v>
      </c>
      <c r="F25" s="236" t="n">
        <v>0</v>
      </c>
      <c r="G25" s="237" t="n">
        <f aca="false">+F25*$D25</f>
        <v>0</v>
      </c>
      <c r="H25" s="238" t="n">
        <v>0</v>
      </c>
      <c r="I25" s="237" t="n">
        <f aca="false">+H25*$D25</f>
        <v>0</v>
      </c>
      <c r="J25" s="238"/>
      <c r="K25" s="237" t="n">
        <f aca="false">+J25*$D25</f>
        <v>0</v>
      </c>
      <c r="L25" s="238" t="n">
        <v>0.4</v>
      </c>
      <c r="M25" s="237" t="n">
        <f aca="false">+L25*$D25</f>
        <v>0.00665754405197964</v>
      </c>
      <c r="N25" s="238" t="n">
        <v>0.4</v>
      </c>
      <c r="O25" s="239" t="n">
        <f aca="false">+N25*$D25</f>
        <v>0.00665754405197964</v>
      </c>
      <c r="P25" s="238" t="n">
        <v>0.2</v>
      </c>
      <c r="Q25" s="239" t="n">
        <f aca="false">+P25*$D25</f>
        <v>0.00332877202598982</v>
      </c>
      <c r="R25" s="230"/>
      <c r="S25" s="231" t="n">
        <f aca="false">+F25+H25+J25+L25+N25+P25</f>
        <v>1</v>
      </c>
    </row>
    <row r="26" customFormat="false" ht="15" hidden="false" customHeight="false" outlineLevel="0" collapsed="false">
      <c r="B26" s="232" t="s">
        <v>387</v>
      </c>
      <c r="C26" s="233" t="str">
        <f aca="false">+PRESUPUESTO!B174</f>
        <v>VIDRIOS y ESPEJOS</v>
      </c>
      <c r="D26" s="234" t="n">
        <f aca="false">+E26/$E$31</f>
        <v>0.00149902096610009</v>
      </c>
      <c r="E26" s="235" t="n">
        <f aca="false">+PRESUPUESTO!F174</f>
        <v>35218.575</v>
      </c>
      <c r="F26" s="236" t="n">
        <v>0</v>
      </c>
      <c r="G26" s="237" t="n">
        <f aca="false">+F26*$D26</f>
        <v>0</v>
      </c>
      <c r="H26" s="238"/>
      <c r="I26" s="237" t="n">
        <f aca="false">+H26*$D26</f>
        <v>0</v>
      </c>
      <c r="J26" s="238"/>
      <c r="K26" s="237" t="n">
        <f aca="false">+J26*$D26</f>
        <v>0</v>
      </c>
      <c r="L26" s="238"/>
      <c r="M26" s="237" t="n">
        <f aca="false">+L26*$D26</f>
        <v>0</v>
      </c>
      <c r="N26" s="238" t="n">
        <v>0.65</v>
      </c>
      <c r="O26" s="239" t="n">
        <f aca="false">+N26*$D26</f>
        <v>0.000974363627965058</v>
      </c>
      <c r="P26" s="238" t="n">
        <v>0.35</v>
      </c>
      <c r="Q26" s="239" t="n">
        <f aca="false">+P26*$D26</f>
        <v>0.000524657338135031</v>
      </c>
      <c r="R26" s="230"/>
      <c r="S26" s="231" t="n">
        <f aca="false">+F26+H26+J26+L26+N26+P26</f>
        <v>1</v>
      </c>
    </row>
    <row r="27" customFormat="false" ht="15" hidden="false" customHeight="false" outlineLevel="0" collapsed="false">
      <c r="B27" s="232" t="s">
        <v>388</v>
      </c>
      <c r="C27" s="233" t="str">
        <f aca="false">+PRESUPUESTO!B177</f>
        <v>PINTURA</v>
      </c>
      <c r="D27" s="234" t="n">
        <f aca="false">+E27/$E$31</f>
        <v>0.0269442869261524</v>
      </c>
      <c r="E27" s="235" t="n">
        <f aca="false">+PRESUPUESTO!F177</f>
        <v>633039.438</v>
      </c>
      <c r="F27" s="236" t="n">
        <v>0</v>
      </c>
      <c r="G27" s="237" t="n">
        <f aca="false">+F27*$D27</f>
        <v>0</v>
      </c>
      <c r="H27" s="238" t="n">
        <v>0</v>
      </c>
      <c r="I27" s="237" t="n">
        <f aca="false">+H27*$D27</f>
        <v>0</v>
      </c>
      <c r="J27" s="238" t="n">
        <v>0</v>
      </c>
      <c r="K27" s="237" t="n">
        <f aca="false">+J27*$D27</f>
        <v>0</v>
      </c>
      <c r="L27" s="238" t="n">
        <v>0.35</v>
      </c>
      <c r="M27" s="237" t="n">
        <f aca="false">+L27*$D27</f>
        <v>0.00943050042415333</v>
      </c>
      <c r="N27" s="238" t="n">
        <v>0.45</v>
      </c>
      <c r="O27" s="239" t="n">
        <f aca="false">+N27*$D27</f>
        <v>0.0121249291167686</v>
      </c>
      <c r="P27" s="238" t="n">
        <v>0.2</v>
      </c>
      <c r="Q27" s="239" t="n">
        <f aca="false">+P27*$D27</f>
        <v>0.00538885738523048</v>
      </c>
      <c r="S27" s="231" t="n">
        <f aca="false">+F27+H27+J27+L27+N27+P27</f>
        <v>1</v>
      </c>
    </row>
    <row r="28" customFormat="false" ht="15" hidden="false" customHeight="false" outlineLevel="0" collapsed="false">
      <c r="B28" s="232" t="s">
        <v>389</v>
      </c>
      <c r="C28" s="233" t="str">
        <f aca="false">+PRESUPUESTO!B182</f>
        <v>PILETA DE SECADO DE BARROS S/PROYECTO MED. AB.</v>
      </c>
      <c r="D28" s="234" t="n">
        <f aca="false">+E28/$E$31</f>
        <v>0.0943432191025395</v>
      </c>
      <c r="E28" s="235" t="n">
        <f aca="false">+PRESUPUESTO!F182</f>
        <v>2216535.86763934</v>
      </c>
      <c r="F28" s="236" t="n">
        <v>0</v>
      </c>
      <c r="G28" s="237" t="n">
        <f aca="false">+F28*$D28</f>
        <v>0</v>
      </c>
      <c r="H28" s="238" t="n">
        <v>0.2</v>
      </c>
      <c r="I28" s="237" t="n">
        <f aca="false">+H28*$D28</f>
        <v>0.0188686438205079</v>
      </c>
      <c r="J28" s="238" t="n">
        <v>0.2</v>
      </c>
      <c r="K28" s="237" t="n">
        <f aca="false">+J28*$D28</f>
        <v>0.0188686438205079</v>
      </c>
      <c r="L28" s="238" t="n">
        <v>0.3</v>
      </c>
      <c r="M28" s="237" t="n">
        <f aca="false">+L28*$D28</f>
        <v>0.0283029657307619</v>
      </c>
      <c r="N28" s="238" t="n">
        <v>0.3</v>
      </c>
      <c r="O28" s="239" t="n">
        <f aca="false">+N28*$D28</f>
        <v>0.0283029657307619</v>
      </c>
      <c r="P28" s="238"/>
      <c r="Q28" s="239" t="n">
        <f aca="false">+P28*$D28</f>
        <v>0</v>
      </c>
      <c r="S28" s="231" t="n">
        <f aca="false">+F28+H28+J28+L28+N28+P28</f>
        <v>1</v>
      </c>
    </row>
    <row r="29" customFormat="false" ht="15" hidden="false" customHeight="false" outlineLevel="0" collapsed="false">
      <c r="B29" s="232" t="n">
        <v>20</v>
      </c>
      <c r="C29" s="233" t="str">
        <f aca="false">+PRESUPUESTO!B199</f>
        <v>TAREAS FINALES</v>
      </c>
      <c r="D29" s="234" t="n">
        <f aca="false">+E29/$E$31</f>
        <v>0.0190226306792447</v>
      </c>
      <c r="E29" s="235" t="n">
        <f aca="false">+PRESUPUESTO!F199</f>
        <v>446925</v>
      </c>
      <c r="F29" s="236" t="n">
        <v>0.05</v>
      </c>
      <c r="G29" s="237" t="n">
        <f aca="false">+F29*$D29</f>
        <v>0.000951131533962237</v>
      </c>
      <c r="H29" s="238" t="n">
        <v>0.05</v>
      </c>
      <c r="I29" s="237" t="n">
        <f aca="false">+H29*$D29</f>
        <v>0.000951131533962237</v>
      </c>
      <c r="J29" s="238" t="n">
        <v>0.1</v>
      </c>
      <c r="K29" s="237" t="n">
        <f aca="false">+J29*$D29</f>
        <v>0.00190226306792447</v>
      </c>
      <c r="L29" s="238" t="n">
        <v>0.1</v>
      </c>
      <c r="M29" s="237" t="n">
        <f aca="false">+L29*$D29</f>
        <v>0.00190226306792447</v>
      </c>
      <c r="N29" s="238" t="n">
        <v>0.4</v>
      </c>
      <c r="O29" s="239" t="n">
        <f aca="false">+N29*$D29</f>
        <v>0.0076090522716979</v>
      </c>
      <c r="P29" s="238" t="n">
        <v>0.3</v>
      </c>
      <c r="Q29" s="239" t="n">
        <f aca="false">+P29*$D29</f>
        <v>0.00570678920377342</v>
      </c>
      <c r="S29" s="231" t="n">
        <f aca="false">+F29+H29+J29+L29+N29+P29</f>
        <v>1</v>
      </c>
    </row>
    <row r="30" customFormat="false" ht="15.75" hidden="false" customHeight="false" outlineLevel="0" collapsed="false">
      <c r="B30" s="240"/>
      <c r="C30" s="241"/>
      <c r="D30" s="242" t="n">
        <f aca="false">+E30/$E$31</f>
        <v>0</v>
      </c>
      <c r="E30" s="243"/>
      <c r="F30" s="244"/>
      <c r="G30" s="245" t="n">
        <f aca="false">+F30*$D30</f>
        <v>0</v>
      </c>
      <c r="H30" s="246"/>
      <c r="I30" s="245" t="n">
        <f aca="false">+H30*$D30</f>
        <v>0</v>
      </c>
      <c r="J30" s="246"/>
      <c r="K30" s="245" t="n">
        <f aca="false">+J30*$D30</f>
        <v>0</v>
      </c>
      <c r="L30" s="246"/>
      <c r="M30" s="245" t="n">
        <f aca="false">+L30*$D30</f>
        <v>0</v>
      </c>
      <c r="N30" s="246"/>
      <c r="O30" s="247" t="n">
        <f aca="false">+N30*$D30</f>
        <v>0</v>
      </c>
      <c r="P30" s="246"/>
      <c r="Q30" s="247" t="n">
        <f aca="false">+P30*$D30</f>
        <v>0</v>
      </c>
      <c r="S30" s="231" t="n">
        <f aca="false">+F30+H30+J30+L30+N30+P30</f>
        <v>0</v>
      </c>
    </row>
    <row r="31" customFormat="false" ht="15.75" hidden="false" customHeight="false" outlineLevel="0" collapsed="false">
      <c r="B31" s="248"/>
      <c r="C31" s="249" t="s">
        <v>390</v>
      </c>
      <c r="D31" s="250" t="n">
        <f aca="false">SUM(D10:D30)</f>
        <v>1</v>
      </c>
      <c r="E31" s="251" t="n">
        <f aca="false">SUM(E10:E30)</f>
        <v>23494384.53261</v>
      </c>
      <c r="F31" s="252"/>
      <c r="G31" s="253"/>
      <c r="H31" s="254"/>
      <c r="I31" s="253"/>
      <c r="J31" s="254"/>
      <c r="K31" s="253"/>
      <c r="L31" s="254"/>
      <c r="M31" s="253"/>
      <c r="N31" s="254"/>
      <c r="O31" s="253"/>
      <c r="P31" s="254"/>
      <c r="Q31" s="253"/>
    </row>
    <row r="32" customFormat="false" ht="15.75" hidden="false" customHeight="false" outlineLevel="0" collapsed="false">
      <c r="B32" s="255"/>
      <c r="C32" s="256"/>
      <c r="D32" s="257"/>
      <c r="E32" s="258"/>
      <c r="F32" s="255"/>
      <c r="G32" s="259"/>
      <c r="H32" s="255"/>
      <c r="I32" s="259"/>
      <c r="J32" s="255"/>
      <c r="K32" s="259"/>
      <c r="L32" s="255"/>
      <c r="M32" s="259"/>
      <c r="N32" s="255"/>
      <c r="O32" s="259"/>
      <c r="P32" s="255"/>
      <c r="Q32" s="259"/>
    </row>
    <row r="33" customFormat="false" ht="15" hidden="false" customHeight="false" outlineLevel="0" collapsed="false">
      <c r="B33" s="260" t="s">
        <v>391</v>
      </c>
      <c r="C33" s="260"/>
      <c r="D33" s="261" t="s">
        <v>392</v>
      </c>
      <c r="E33" s="261"/>
      <c r="F33" s="262" t="n">
        <f aca="false">SUM(G10:G30)</f>
        <v>0.0504741579212447</v>
      </c>
      <c r="G33" s="262"/>
      <c r="H33" s="263" t="n">
        <f aca="false">SUM(I10:I30)</f>
        <v>0.200998202930592</v>
      </c>
      <c r="I33" s="263"/>
      <c r="J33" s="263" t="n">
        <f aca="false">SUM(K10:K30)</f>
        <v>0.259491043625294</v>
      </c>
      <c r="K33" s="263"/>
      <c r="L33" s="263" t="n">
        <f aca="false">SUM(M10:M30)</f>
        <v>0.274783185478172</v>
      </c>
      <c r="M33" s="263"/>
      <c r="N33" s="264" t="n">
        <f aca="false">SUM(O10:O30)</f>
        <v>0.160682302596816</v>
      </c>
      <c r="O33" s="264"/>
      <c r="P33" s="264" t="n">
        <f aca="false">SUM(Q10:Q30)</f>
        <v>0.0535711074478823</v>
      </c>
      <c r="Q33" s="264"/>
      <c r="S33" s="231" t="n">
        <f aca="false">SUM(F33:Q33)</f>
        <v>1</v>
      </c>
    </row>
    <row r="34" customFormat="false" ht="15.75" hidden="false" customHeight="false" outlineLevel="0" collapsed="false">
      <c r="B34" s="265"/>
      <c r="C34" s="266"/>
      <c r="D34" s="267" t="s">
        <v>393</v>
      </c>
      <c r="E34" s="267"/>
      <c r="F34" s="268" t="n">
        <f aca="false">+F33</f>
        <v>0.0504741579212447</v>
      </c>
      <c r="G34" s="268"/>
      <c r="H34" s="269" t="n">
        <f aca="false">+H33+F34</f>
        <v>0.251472360851837</v>
      </c>
      <c r="I34" s="269"/>
      <c r="J34" s="269" t="n">
        <f aca="false">+J33+H34</f>
        <v>0.51096340447713</v>
      </c>
      <c r="K34" s="269"/>
      <c r="L34" s="269" t="n">
        <f aca="false">+L33+J34</f>
        <v>0.785746589955302</v>
      </c>
      <c r="M34" s="269"/>
      <c r="N34" s="270" t="n">
        <f aca="false">+N33+L34</f>
        <v>0.946428892552118</v>
      </c>
      <c r="O34" s="270"/>
      <c r="P34" s="270" t="n">
        <f aca="false">+P33+N34</f>
        <v>1</v>
      </c>
      <c r="Q34" s="270"/>
    </row>
    <row r="35" s="271" customFormat="true" ht="18.75" hidden="false" customHeight="false" outlineLevel="0" collapsed="false">
      <c r="B35" s="260" t="s">
        <v>394</v>
      </c>
      <c r="C35" s="260"/>
      <c r="D35" s="261" t="s">
        <v>392</v>
      </c>
      <c r="E35" s="261"/>
      <c r="F35" s="272" t="n">
        <f aca="false">+F33*$E$31</f>
        <v>1185859.27516141</v>
      </c>
      <c r="G35" s="272"/>
      <c r="H35" s="273" t="n">
        <f aca="false">+H33*$E$31</f>
        <v>4722329.0700149</v>
      </c>
      <c r="I35" s="273"/>
      <c r="J35" s="273" t="n">
        <f aca="false">+J33*$E$31</f>
        <v>6096582.36170092</v>
      </c>
      <c r="K35" s="273"/>
      <c r="L35" s="273" t="n">
        <f aca="false">+L33*$E$31</f>
        <v>6455861.82271966</v>
      </c>
      <c r="M35" s="273"/>
      <c r="N35" s="274" t="n">
        <f aca="false">+N33*$E$31</f>
        <v>3775131.80479479</v>
      </c>
      <c r="O35" s="274"/>
      <c r="P35" s="274" t="n">
        <f aca="false">+P33*$E$31</f>
        <v>1258620.19821831</v>
      </c>
      <c r="Q35" s="274"/>
    </row>
    <row r="36" customFormat="false" ht="15.75" hidden="false" customHeight="false" outlineLevel="0" collapsed="false">
      <c r="B36" s="265"/>
      <c r="C36" s="266"/>
      <c r="D36" s="267" t="s">
        <v>393</v>
      </c>
      <c r="E36" s="267"/>
      <c r="F36" s="275" t="n">
        <f aca="false">+F35</f>
        <v>1185859.27516141</v>
      </c>
      <c r="G36" s="275"/>
      <c r="H36" s="276" t="n">
        <f aca="false">+H35+F36</f>
        <v>5908188.34517631</v>
      </c>
      <c r="I36" s="276"/>
      <c r="J36" s="276" t="n">
        <f aca="false">+J35+H36</f>
        <v>12004770.7068772</v>
      </c>
      <c r="K36" s="276"/>
      <c r="L36" s="276" t="n">
        <f aca="false">+L35+J36</f>
        <v>18460632.5295969</v>
      </c>
      <c r="M36" s="276"/>
      <c r="N36" s="277" t="n">
        <f aca="false">+N35+L36</f>
        <v>22235764.3343917</v>
      </c>
      <c r="O36" s="277"/>
      <c r="P36" s="278" t="n">
        <f aca="false">+P35+N36</f>
        <v>23494384.53261</v>
      </c>
      <c r="Q36" s="278"/>
    </row>
    <row r="37" customFormat="false" ht="18.75" hidden="false" customHeight="false" outlineLevel="0" collapsed="false"/>
    <row r="38" customFormat="false" ht="18.75" hidden="false" customHeight="false" outlineLevel="0" collapsed="false"/>
  </sheetData>
  <mergeCells count="38">
    <mergeCell ref="F4:Q4"/>
    <mergeCell ref="F7:Q7"/>
    <mergeCell ref="F8:Q8"/>
    <mergeCell ref="F9:G9"/>
    <mergeCell ref="H9:I9"/>
    <mergeCell ref="J9:K9"/>
    <mergeCell ref="L9:M9"/>
    <mergeCell ref="N9:O9"/>
    <mergeCell ref="B33:C33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</mergeCells>
  <printOptions headings="false" gridLines="false" gridLinesSet="true" horizontalCentered="true" verticalCentered="true"/>
  <pageMargins left="0.196527777777778" right="0.196527777777778" top="1.06319444444444" bottom="0.747916666666667" header="0.511805555555555" footer="0.511805555555555"/>
  <pageSetup paperSize="9" scale="7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3"/>
  <sheetViews>
    <sheetView showFormulas="false" showGridLines="false" showRowColHeaders="true" showZeros="false" rightToLeft="false" tabSelected="false" showOutlineSymbols="true" defaultGridColor="true" view="normal" topLeftCell="A4" colorId="64" zoomScale="100" zoomScaleNormal="100" zoomScalePageLayoutView="70" workbookViewId="0">
      <selection pane="topLeft" activeCell="G3" activeCellId="0" sqref="G3"/>
    </sheetView>
  </sheetViews>
  <sheetFormatPr defaultRowHeight="15" zeroHeight="false" outlineLevelRow="0" outlineLevelCol="0"/>
  <cols>
    <col collapsed="false" customWidth="true" hidden="false" outlineLevel="0" max="1" min="1" style="0" width="2.14"/>
    <col collapsed="false" customWidth="true" hidden="false" outlineLevel="0" max="2" min="2" style="0" width="15.15"/>
    <col collapsed="false" customWidth="true" hidden="false" outlineLevel="0" max="5" min="3" style="0" width="10.67"/>
    <col collapsed="false" customWidth="false" hidden="false" outlineLevel="0" max="6" min="6" style="0" width="11.42"/>
    <col collapsed="false" customWidth="true" hidden="false" outlineLevel="0" max="11" min="7" style="0" width="10.67"/>
    <col collapsed="false" customWidth="true" hidden="false" outlineLevel="0" max="12" min="12" style="0" width="10.29"/>
    <col collapsed="false" customWidth="true" hidden="false" outlineLevel="0" max="1025" min="13" style="0" width="10.67"/>
  </cols>
  <sheetData>
    <row r="1" customFormat="false" ht="15.75" hidden="false" customHeight="false" outlineLevel="0" collapsed="false"/>
    <row r="2" s="279" customFormat="true" ht="15" hidden="false" customHeight="false" outlineLevel="0" collapsed="false">
      <c r="B2" s="280" t="n">
        <f aca="false">+'PLAN DE TRABAJO'!F34</f>
        <v>0.0504741579212447</v>
      </c>
      <c r="C2" s="281" t="n">
        <f aca="false">+'PLAN DE TRABAJO'!H34</f>
        <v>0.251472360851837</v>
      </c>
      <c r="D2" s="281" t="n">
        <f aca="false">+'PLAN DE TRABAJO'!J34</f>
        <v>0.51096340447713</v>
      </c>
      <c r="E2" s="281" t="n">
        <f aca="false">+'PLAN DE TRABAJO'!L34</f>
        <v>0.785746589955302</v>
      </c>
      <c r="F2" s="282" t="n">
        <f aca="false">+'PLAN DE TRABAJO'!N34</f>
        <v>0.946428892552118</v>
      </c>
      <c r="G2" s="282" t="n">
        <f aca="false">+'PLAN DE TRABAJO'!P34</f>
        <v>1</v>
      </c>
    </row>
    <row r="3" s="283" customFormat="true" ht="15.75" hidden="false" customHeight="false" outlineLevel="0" collapsed="false">
      <c r="B3" s="284" t="s">
        <v>395</v>
      </c>
      <c r="C3" s="285" t="s">
        <v>396</v>
      </c>
      <c r="D3" s="285" t="s">
        <v>397</v>
      </c>
      <c r="E3" s="285" t="s">
        <v>398</v>
      </c>
      <c r="F3" s="286" t="s">
        <v>399</v>
      </c>
      <c r="G3" s="286" t="s">
        <v>400</v>
      </c>
    </row>
  </sheetData>
  <printOptions headings="false" gridLines="false" gridLinesSet="true" horizontalCentered="true" verticalCentered="true"/>
  <pageMargins left="0.196527777777778" right="0.196527777777778" top="0.590277777777778" bottom="0.196527777777778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9:M40"/>
  <sheetViews>
    <sheetView showFormulas="false" showGridLines="true" showRowColHeaders="true" showZeros="false" rightToLeft="false" tabSelected="true" showOutlineSymbols="true" defaultGridColor="true" view="normal" topLeftCell="A13" colorId="64" zoomScale="100" zoomScaleNormal="100" zoomScalePageLayoutView="100" workbookViewId="0">
      <selection pane="topLeft" activeCell="M37" activeCellId="0" sqref="M37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>
    <row r="9" customFormat="false" ht="15" hidden="false" customHeight="false" outlineLevel="0" collapsed="false">
      <c r="B9" s="287" t="s">
        <v>401</v>
      </c>
    </row>
    <row r="11" customFormat="false" ht="23.25" hidden="false" customHeight="false" outlineLevel="0" collapsed="false">
      <c r="B11" s="288" t="s">
        <v>402</v>
      </c>
    </row>
    <row r="15" customFormat="false" ht="15" hidden="false" customHeight="true" outlineLevel="0" collapsed="false">
      <c r="B15" s="289" t="s">
        <v>403</v>
      </c>
      <c r="C15" s="290" t="s">
        <v>404</v>
      </c>
      <c r="D15" s="290"/>
      <c r="E15" s="290"/>
      <c r="F15" s="290" t="s">
        <v>405</v>
      </c>
      <c r="G15" s="290"/>
      <c r="H15" s="290"/>
      <c r="I15" s="290" t="s">
        <v>406</v>
      </c>
      <c r="J15" s="290"/>
      <c r="K15" s="290"/>
    </row>
    <row r="16" customFormat="false" ht="17.25" hidden="false" customHeight="false" outlineLevel="0" collapsed="false">
      <c r="B16" s="291"/>
      <c r="C16" s="291" t="s">
        <v>407</v>
      </c>
      <c r="D16" s="291" t="s">
        <v>408</v>
      </c>
      <c r="E16" s="291" t="s">
        <v>409</v>
      </c>
      <c r="F16" s="291" t="s">
        <v>407</v>
      </c>
      <c r="G16" s="291" t="s">
        <v>408</v>
      </c>
      <c r="H16" s="291" t="s">
        <v>409</v>
      </c>
      <c r="I16" s="291" t="s">
        <v>407</v>
      </c>
      <c r="J16" s="291" t="s">
        <v>408</v>
      </c>
      <c r="K16" s="291" t="s">
        <v>409</v>
      </c>
    </row>
    <row r="17" customFormat="false" ht="15" hidden="false" customHeight="false" outlineLevel="0" collapsed="false">
      <c r="B17" s="292" t="n">
        <v>43070</v>
      </c>
      <c r="C17" s="291" t="n">
        <v>212.7</v>
      </c>
      <c r="D17" s="293" t="n">
        <v>0.012</v>
      </c>
      <c r="E17" s="293" t="n">
        <v>0</v>
      </c>
      <c r="F17" s="291" t="n">
        <v>202.2</v>
      </c>
      <c r="G17" s="293" t="n">
        <v>0.022</v>
      </c>
      <c r="H17" s="293" t="n">
        <v>0</v>
      </c>
      <c r="I17" s="291" t="n">
        <v>228.1</v>
      </c>
      <c r="J17" s="293" t="n">
        <v>0</v>
      </c>
      <c r="K17" s="293" t="n">
        <v>0</v>
      </c>
    </row>
    <row r="18" customFormat="false" ht="15" hidden="false" customHeight="false" outlineLevel="0" collapsed="false">
      <c r="B18" s="292" t="n">
        <v>43040</v>
      </c>
      <c r="C18" s="291" t="n">
        <v>210.1</v>
      </c>
      <c r="D18" s="293" t="n">
        <v>0.01</v>
      </c>
      <c r="E18" s="293" t="n">
        <v>0</v>
      </c>
      <c r="F18" s="291" t="n">
        <v>197.8</v>
      </c>
      <c r="G18" s="293" t="n">
        <v>0.019</v>
      </c>
      <c r="H18" s="293" t="n">
        <v>0</v>
      </c>
      <c r="I18" s="291" t="n">
        <v>228.1</v>
      </c>
      <c r="J18" s="293" t="n">
        <v>0</v>
      </c>
      <c r="K18" s="293" t="n">
        <v>0</v>
      </c>
    </row>
    <row r="19" customFormat="false" ht="15" hidden="false" customHeight="false" outlineLevel="0" collapsed="false">
      <c r="B19" s="292" t="n">
        <v>43009</v>
      </c>
      <c r="C19" s="291" t="n">
        <v>208</v>
      </c>
      <c r="D19" s="293" t="n">
        <v>0.009</v>
      </c>
      <c r="E19" s="293" t="n">
        <v>0.3407</v>
      </c>
      <c r="F19" s="291" t="n">
        <v>194.2</v>
      </c>
      <c r="G19" s="293" t="n">
        <v>0.015</v>
      </c>
      <c r="H19" s="293" t="n">
        <v>0.2942</v>
      </c>
      <c r="I19" s="291" t="n">
        <v>228.1</v>
      </c>
      <c r="J19" s="293" t="n">
        <v>0</v>
      </c>
      <c r="K19" s="293" t="n">
        <v>0.4062</v>
      </c>
    </row>
    <row r="20" customFormat="false" ht="15" hidden="false" customHeight="false" outlineLevel="0" collapsed="false">
      <c r="B20" s="292" t="n">
        <v>42979</v>
      </c>
      <c r="C20" s="291" t="n">
        <v>206.2</v>
      </c>
      <c r="D20" s="293" t="n">
        <v>0.008</v>
      </c>
      <c r="E20" s="293" t="n">
        <v>0.3317</v>
      </c>
      <c r="F20" s="291" t="n">
        <v>191.3</v>
      </c>
      <c r="G20" s="293" t="n">
        <v>0.015</v>
      </c>
      <c r="H20" s="293" t="n">
        <v>0.2792</v>
      </c>
      <c r="I20" s="291" t="n">
        <v>228.1</v>
      </c>
      <c r="J20" s="293" t="n">
        <v>0</v>
      </c>
      <c r="K20" s="293" t="n">
        <v>0.4062</v>
      </c>
    </row>
    <row r="21" customFormat="false" ht="15" hidden="false" customHeight="false" outlineLevel="0" collapsed="false">
      <c r="B21" s="292" t="n">
        <v>42948</v>
      </c>
      <c r="C21" s="291" t="n">
        <v>204.5</v>
      </c>
      <c r="D21" s="293" t="n">
        <v>0.0114</v>
      </c>
      <c r="E21" s="293" t="n">
        <v>0.3237</v>
      </c>
      <c r="F21" s="291" t="n">
        <v>188.4</v>
      </c>
      <c r="G21" s="293" t="n">
        <v>0.0211</v>
      </c>
      <c r="H21" s="293" t="n">
        <v>0.2642</v>
      </c>
      <c r="I21" s="291" t="n">
        <v>228.1</v>
      </c>
      <c r="J21" s="293" t="n">
        <v>0</v>
      </c>
      <c r="K21" s="293" t="n">
        <v>0.4062</v>
      </c>
    </row>
    <row r="22" customFormat="false" ht="15" hidden="false" customHeight="false" outlineLevel="0" collapsed="false">
      <c r="B22" s="292" t="n">
        <v>42917</v>
      </c>
      <c r="C22" s="291" t="n">
        <v>202.2</v>
      </c>
      <c r="D22" s="293" t="n">
        <v>0.057</v>
      </c>
      <c r="E22" s="293" t="n">
        <v>0.3127</v>
      </c>
      <c r="F22" s="291" t="n">
        <v>184.5</v>
      </c>
      <c r="G22" s="293" t="n">
        <v>0.031</v>
      </c>
      <c r="H22" s="293" t="n">
        <v>0.2442</v>
      </c>
      <c r="I22" s="291" t="n">
        <v>228.1</v>
      </c>
      <c r="J22" s="293" t="n">
        <v>0.09</v>
      </c>
      <c r="K22" s="293" t="n">
        <v>0.4062</v>
      </c>
    </row>
    <row r="23" customFormat="false" ht="15" hidden="false" customHeight="false" outlineLevel="0" collapsed="false">
      <c r="B23" s="292" t="n">
        <v>42887</v>
      </c>
      <c r="C23" s="291" t="n">
        <v>191.2</v>
      </c>
      <c r="D23" s="293" t="n">
        <v>0.0095</v>
      </c>
      <c r="E23" s="293" t="n">
        <v>0.2552</v>
      </c>
      <c r="F23" s="291" t="n">
        <v>179</v>
      </c>
      <c r="G23" s="293" t="n">
        <v>0.017</v>
      </c>
      <c r="H23" s="293" t="n">
        <v>0.2132</v>
      </c>
      <c r="I23" s="291" t="n">
        <v>209.2</v>
      </c>
      <c r="J23" s="293" t="n">
        <v>0</v>
      </c>
      <c r="K23" s="293" t="n">
        <v>0.3162</v>
      </c>
    </row>
    <row r="24" customFormat="false" ht="15" hidden="false" customHeight="false" outlineLevel="0" collapsed="false">
      <c r="B24" s="292" t="n">
        <v>42856</v>
      </c>
      <c r="C24" s="291" t="n">
        <v>189.4</v>
      </c>
      <c r="D24" s="293" t="n">
        <v>0.0112</v>
      </c>
      <c r="E24" s="293" t="n">
        <v>0.2462</v>
      </c>
      <c r="F24" s="291" t="n">
        <v>176</v>
      </c>
      <c r="G24" s="293" t="n">
        <v>0.0162</v>
      </c>
      <c r="H24" s="293" t="n">
        <v>0.1962</v>
      </c>
      <c r="I24" s="291" t="n">
        <v>209.2</v>
      </c>
      <c r="J24" s="293" t="n">
        <v>0.0062</v>
      </c>
      <c r="K24" s="293" t="n">
        <v>0.3162</v>
      </c>
    </row>
    <row r="25" customFormat="false" ht="15" hidden="false" customHeight="false" outlineLevel="0" collapsed="false">
      <c r="B25" s="292" t="n">
        <v>42826</v>
      </c>
      <c r="C25" s="291" t="n">
        <v>187.3</v>
      </c>
      <c r="D25" s="293" t="n">
        <v>0.041</v>
      </c>
      <c r="E25" s="293" t="n">
        <v>0.235</v>
      </c>
      <c r="F25" s="291" t="n">
        <v>173.2</v>
      </c>
      <c r="G25" s="293" t="n">
        <v>0.015</v>
      </c>
      <c r="H25" s="293" t="n">
        <v>0.18</v>
      </c>
      <c r="I25" s="291" t="n">
        <v>207.9</v>
      </c>
      <c r="J25" s="293" t="n">
        <v>0.074</v>
      </c>
      <c r="K25" s="293" t="n">
        <v>0.31</v>
      </c>
    </row>
    <row r="26" customFormat="false" ht="15" hidden="false" customHeight="false" outlineLevel="0" collapsed="false">
      <c r="B26" s="292" t="n">
        <v>42795</v>
      </c>
      <c r="C26" s="291" t="n">
        <v>180</v>
      </c>
      <c r="D26" s="293" t="n">
        <v>0.006</v>
      </c>
      <c r="E26" s="293" t="n">
        <v>0.284</v>
      </c>
      <c r="F26" s="291" t="n">
        <v>170.7</v>
      </c>
      <c r="G26" s="293" t="n">
        <v>0.01</v>
      </c>
      <c r="H26" s="293" t="n">
        <v>0.185</v>
      </c>
      <c r="I26" s="291" t="n">
        <v>193.6</v>
      </c>
      <c r="J26" s="293" t="n">
        <v>0</v>
      </c>
      <c r="K26" s="293" t="n">
        <v>0.44</v>
      </c>
    </row>
    <row r="27" customFormat="false" ht="15" hidden="false" customHeight="false" outlineLevel="0" collapsed="false">
      <c r="B27" s="292" t="n">
        <v>42767</v>
      </c>
      <c r="C27" s="291" t="n">
        <v>179</v>
      </c>
      <c r="D27" s="293" t="n">
        <v>0.0039</v>
      </c>
      <c r="E27" s="293" t="n">
        <v>0.3239</v>
      </c>
      <c r="F27" s="291" t="n">
        <v>169</v>
      </c>
      <c r="G27" s="293" t="n">
        <v>0.0071</v>
      </c>
      <c r="H27" s="293" t="n">
        <v>0.2281</v>
      </c>
      <c r="I27" s="291" t="n">
        <v>193.6</v>
      </c>
      <c r="J27" s="293" t="n">
        <v>0</v>
      </c>
      <c r="K27" s="293" t="n">
        <v>0.47</v>
      </c>
    </row>
    <row r="28" customFormat="false" ht="30" hidden="false" customHeight="false" outlineLevel="0" collapsed="false">
      <c r="B28" s="289" t="s">
        <v>410</v>
      </c>
      <c r="C28" s="291" t="n">
        <v>178.3</v>
      </c>
      <c r="D28" s="293" t="n">
        <v>0.0409</v>
      </c>
      <c r="E28" s="293" t="n">
        <v>0.32</v>
      </c>
      <c r="F28" s="291" t="n">
        <v>167.8</v>
      </c>
      <c r="G28" s="293" t="n">
        <v>0.0257</v>
      </c>
      <c r="H28" s="293" t="n">
        <v>0.221</v>
      </c>
      <c r="I28" s="291" t="n">
        <v>193.6</v>
      </c>
      <c r="J28" s="293" t="n">
        <v>0.0602</v>
      </c>
      <c r="K28" s="293" t="n">
        <v>0.47</v>
      </c>
    </row>
    <row r="29" customFormat="false" ht="15" hidden="false" customHeight="false" outlineLevel="0" collapsed="false">
      <c r="B29" s="292" t="n">
        <v>42705</v>
      </c>
      <c r="C29" s="291" t="n">
        <v>171.3</v>
      </c>
      <c r="D29" s="293" t="n">
        <v>0.0233</v>
      </c>
      <c r="E29" s="293" t="n">
        <v>0.3869</v>
      </c>
      <c r="F29" s="291" t="n">
        <v>163.6</v>
      </c>
      <c r="G29" s="293" t="n">
        <v>0.0161</v>
      </c>
      <c r="H29" s="293" t="n">
        <v>0.3915</v>
      </c>
      <c r="I29" s="291" t="n">
        <v>182.6</v>
      </c>
      <c r="J29" s="293" t="n">
        <v>0.034</v>
      </c>
      <c r="K29" s="293" t="n">
        <v>0.3835</v>
      </c>
    </row>
    <row r="30" customFormat="false" ht="15" hidden="false" customHeight="false" outlineLevel="0" collapsed="false">
      <c r="B30" s="292" t="n">
        <v>42675</v>
      </c>
      <c r="C30" s="291" t="n">
        <v>167.4</v>
      </c>
      <c r="D30" s="293" t="n">
        <v>0.0096</v>
      </c>
      <c r="E30" s="293" t="n">
        <v>0.3636</v>
      </c>
      <c r="F30" s="291" t="n">
        <v>161</v>
      </c>
      <c r="G30" s="293" t="n">
        <v>0.0164</v>
      </c>
      <c r="H30" s="293" t="n">
        <v>0.3754</v>
      </c>
      <c r="I30" s="291" t="n">
        <v>176.6</v>
      </c>
      <c r="J30" s="293" t="n">
        <v>0</v>
      </c>
      <c r="K30" s="293" t="n">
        <v>0.3495</v>
      </c>
    </row>
    <row r="31" customFormat="false" ht="15" hidden="false" customHeight="false" outlineLevel="0" collapsed="false">
      <c r="B31" s="292" t="n">
        <v>42644</v>
      </c>
      <c r="C31" s="291" t="n">
        <v>165.8</v>
      </c>
      <c r="D31" s="293" t="n">
        <v>0.048</v>
      </c>
      <c r="E31" s="293" t="n">
        <v>0.354</v>
      </c>
      <c r="F31" s="291" t="n">
        <v>158.4</v>
      </c>
      <c r="G31" s="293" t="n">
        <v>0.014</v>
      </c>
      <c r="H31" s="293" t="n">
        <v>0.359</v>
      </c>
      <c r="I31" s="291" t="n">
        <v>176.61</v>
      </c>
      <c r="J31" s="293" t="n">
        <v>0.0955</v>
      </c>
      <c r="K31" s="293" t="n">
        <v>0.3495</v>
      </c>
    </row>
    <row r="32" customFormat="false" ht="15" hidden="false" customHeight="false" outlineLevel="0" collapsed="false">
      <c r="B32" s="292" t="n">
        <v>42614</v>
      </c>
      <c r="C32" s="291" t="n">
        <v>158.2</v>
      </c>
      <c r="D32" s="293" t="n">
        <v>0.008</v>
      </c>
      <c r="E32" s="293" t="n">
        <v>0.306</v>
      </c>
      <c r="F32" s="291" t="n">
        <v>156.2</v>
      </c>
      <c r="G32" s="293" t="n">
        <v>0.013</v>
      </c>
      <c r="H32" s="293" t="n">
        <v>0.345</v>
      </c>
      <c r="I32" s="291" t="n">
        <v>161.2</v>
      </c>
      <c r="J32" s="293" t="n">
        <v>0</v>
      </c>
      <c r="K32" s="293" t="n">
        <v>0.254</v>
      </c>
    </row>
    <row r="33" customFormat="false" ht="15" hidden="false" customHeight="false" outlineLevel="0" collapsed="false">
      <c r="B33" s="292" t="n">
        <v>42583</v>
      </c>
      <c r="C33" s="291" t="n">
        <v>157</v>
      </c>
      <c r="D33" s="293" t="n">
        <v>0.004</v>
      </c>
      <c r="E33" s="293" t="n">
        <v>0.307</v>
      </c>
      <c r="F33" s="291" t="n">
        <v>154.2</v>
      </c>
      <c r="G33" s="293" t="n">
        <v>0.007</v>
      </c>
      <c r="H33" s="293" t="n">
        <v>0.348</v>
      </c>
      <c r="I33" s="291" t="n">
        <v>161.2</v>
      </c>
      <c r="J33" s="293" t="n">
        <v>0</v>
      </c>
      <c r="K33" s="293" t="n">
        <v>0.254</v>
      </c>
    </row>
    <row r="34" customFormat="false" ht="15" hidden="false" customHeight="false" outlineLevel="0" collapsed="false">
      <c r="B34" s="292" t="n">
        <v>42552</v>
      </c>
      <c r="C34" s="291" t="n">
        <v>156.4</v>
      </c>
      <c r="D34" s="293" t="n">
        <v>0.013</v>
      </c>
      <c r="E34" s="293" t="n">
        <v>0.365</v>
      </c>
      <c r="F34" s="291" t="n">
        <v>153.2</v>
      </c>
      <c r="G34" s="293" t="n">
        <v>0.017</v>
      </c>
      <c r="H34" s="293" t="n">
        <v>0.365</v>
      </c>
      <c r="I34" s="291" t="n">
        <v>161.2</v>
      </c>
      <c r="J34" s="293" t="n">
        <v>0.008</v>
      </c>
      <c r="K34" s="293" t="n">
        <v>0.364</v>
      </c>
    </row>
    <row r="35" customFormat="false" ht="15" hidden="false" customHeight="false" outlineLevel="0" collapsed="false">
      <c r="B35" s="292" t="n">
        <v>42522</v>
      </c>
      <c r="C35" s="291" t="n">
        <v>154.4</v>
      </c>
      <c r="D35" s="293" t="n">
        <v>0.008</v>
      </c>
      <c r="E35" s="293" t="n">
        <v>0.285</v>
      </c>
      <c r="F35" s="291" t="n">
        <v>150.6</v>
      </c>
      <c r="G35" s="293" t="n">
        <v>0.01</v>
      </c>
      <c r="H35" s="293" t="n">
        <v>0.36</v>
      </c>
      <c r="I35" s="291" t="n">
        <v>159.9</v>
      </c>
      <c r="J35" s="293" t="n">
        <v>0.006</v>
      </c>
      <c r="K35" s="293" t="n">
        <v>0.191</v>
      </c>
    </row>
    <row r="36" customFormat="false" ht="15" hidden="false" customHeight="false" outlineLevel="0" collapsed="false">
      <c r="B36" s="292" t="n">
        <v>42491</v>
      </c>
      <c r="C36" s="291" t="n">
        <v>153.1</v>
      </c>
      <c r="D36" s="293" t="n">
        <v>0.01</v>
      </c>
      <c r="E36" s="293" t="n">
        <v>0.357</v>
      </c>
      <c r="F36" s="291" t="n">
        <v>149.1</v>
      </c>
      <c r="G36" s="293" t="n">
        <v>0.016</v>
      </c>
      <c r="H36" s="293" t="n">
        <v>0.365</v>
      </c>
      <c r="I36" s="291" t="n">
        <v>159</v>
      </c>
      <c r="J36" s="293" t="n">
        <v>0.002</v>
      </c>
      <c r="K36" s="293" t="n">
        <v>0.347</v>
      </c>
      <c r="M36" s="0" t="n">
        <f aca="false">+C17/C36</f>
        <v>1.38928804702809</v>
      </c>
    </row>
    <row r="37" customFormat="false" ht="15" hidden="false" customHeight="false" outlineLevel="0" collapsed="false">
      <c r="B37" s="292" t="n">
        <v>42461</v>
      </c>
      <c r="C37" s="291" t="n">
        <v>151.6</v>
      </c>
      <c r="D37" s="293" t="n">
        <v>0.081</v>
      </c>
      <c r="E37" s="293" t="n">
        <v>0.442</v>
      </c>
      <c r="F37" s="291" t="n">
        <v>146.8</v>
      </c>
      <c r="G37" s="293" t="n">
        <v>0.019</v>
      </c>
      <c r="H37" s="293" t="n">
        <v>0.369</v>
      </c>
      <c r="I37" s="291" t="n">
        <v>158.7</v>
      </c>
      <c r="J37" s="293" t="n">
        <v>0.181</v>
      </c>
      <c r="K37" s="293" t="n">
        <v>0.557</v>
      </c>
    </row>
    <row r="38" customFormat="false" ht="15" hidden="false" customHeight="false" outlineLevel="0" collapsed="false">
      <c r="B38" s="292" t="n">
        <v>42430</v>
      </c>
      <c r="C38" s="291" t="n">
        <v>140.2</v>
      </c>
      <c r="D38" s="293" t="n">
        <v>0.01</v>
      </c>
      <c r="E38" s="293" t="n">
        <v>0.334</v>
      </c>
      <c r="F38" s="291" t="n">
        <v>144.1</v>
      </c>
      <c r="G38" s="293" t="n">
        <v>0.0162</v>
      </c>
      <c r="H38" s="293" t="n">
        <v>0.3671</v>
      </c>
      <c r="I38" s="291" t="n">
        <v>134.4</v>
      </c>
      <c r="J38" s="293" t="n">
        <v>0</v>
      </c>
      <c r="K38" s="293" t="n">
        <v>0.2849</v>
      </c>
    </row>
    <row r="39" customFormat="false" ht="15" hidden="false" customHeight="false" outlineLevel="0" collapsed="false">
      <c r="B39" s="292" t="n">
        <v>42401</v>
      </c>
      <c r="C39" s="291" t="n">
        <v>138.8</v>
      </c>
      <c r="D39" s="293" t="n">
        <v>0.0273</v>
      </c>
      <c r="E39" s="293" t="n">
        <v>0.3333</v>
      </c>
      <c r="F39" s="291" t="n">
        <v>141.8</v>
      </c>
      <c r="G39" s="293" t="n">
        <v>0.032</v>
      </c>
      <c r="H39" s="293" t="n">
        <v>0.367</v>
      </c>
      <c r="I39" s="291" t="n">
        <v>134.4</v>
      </c>
      <c r="J39" s="293" t="n">
        <v>0.0205</v>
      </c>
      <c r="K39" s="293" t="n">
        <v>0.284</v>
      </c>
    </row>
    <row r="40" customFormat="false" ht="15" hidden="false" customHeight="false" outlineLevel="0" collapsed="false">
      <c r="B40" s="292" t="n">
        <v>42370</v>
      </c>
      <c r="C40" s="291" t="n">
        <v>135.1</v>
      </c>
      <c r="D40" s="293" t="n">
        <v>0.0289</v>
      </c>
      <c r="E40" s="293" t="n">
        <v>0.4243</v>
      </c>
      <c r="F40" s="291" t="n">
        <v>137.4</v>
      </c>
      <c r="G40" s="293" t="n">
        <v>0.0372</v>
      </c>
      <c r="H40" s="293" t="n">
        <v>0.261</v>
      </c>
      <c r="I40" s="291" t="n">
        <v>131.7</v>
      </c>
      <c r="J40" s="293" t="n">
        <v>0.016</v>
      </c>
      <c r="K40" s="293" t="n">
        <v>0.22</v>
      </c>
    </row>
  </sheetData>
  <mergeCells count="3">
    <mergeCell ref="C15:E15"/>
    <mergeCell ref="F15:H15"/>
    <mergeCell ref="I15:K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LibreOffice/6.0.0.3$Windows_x86 LibreOffice_project/64a0f66915f38c6217de274f0aa8e15618924765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2016-05-30T18:39:42Z</dcterms:created>
  <dc:creator>grossini</dc:creator>
  <dc:description/>
  <dc:language>es-AR</dc:language>
  <cp:lastModifiedBy>Nestor Zeller </cp:lastModifiedBy>
  <cp:lastPrinted>2018-02-15T09:56:30Z</cp:lastPrinted>
  <dcterms:modified xsi:type="dcterms:W3CDTF">2018-04-09T10:37:20Z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